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<sst xmlns="http://schemas.openxmlformats.org/spreadsheetml/2006/main" count="3151" uniqueCount="1498">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</sst>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4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1485</v>
      </c>
    </row>
    <row r="22" spans="2:3" ht="15.75">
      <c r="B22" s="24" t="s">
        <v>239</v>
      </c>
      <c r="C22" s="266" t="s">
        <v>1492</v>
      </c>
    </row>
    <row r="23" spans="2:3" ht="15.75">
      <c r="B23" s="24" t="s">
        <v>246</v>
      </c>
      <c r="C23" s="266" t="s">
        <v>1493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1494</v>
      </c>
    </row>
    <row r="27" spans="2:3" ht="15.75">
      <c r="B27" s="27" t="s">
        <v>249</v>
      </c>
      <c r="C27" s="267" t="s">
        <v>1495</v>
      </c>
    </row>
    <row r="28" spans="2:3" ht="15.75">
      <c r="B28" s="27" t="s">
        <v>242</v>
      </c>
      <c r="C28" s="267" t="s">
        <v>1496</v>
      </c>
    </row>
    <row r="29" spans="2:3" ht="15.75">
      <c r="B29" s="27" t="s">
        <v>243</v>
      </c>
      <c r="C29" s="489" t="s">
        <v>1497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СТАНДАРТ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31.12.2021 г.</v>
      </c>
      <c r="C4" s="659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0"/>
      <c r="F18" s="618">
        <f>E18/'1-SB'!$C$47</f>
        <v>0</v>
      </c>
    </row>
    <row r="19" spans="1:6" ht="15.75">
      <c r="A19" s="305"/>
      <c r="B19" s="53"/>
      <c r="C19" s="579"/>
      <c r="D19" s="305"/>
      <c r="E19" s="230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2" sqref="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СТАНДАРТ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31.12.2021 г.</v>
      </c>
      <c r="B4" s="696"/>
      <c r="C4" s="696"/>
      <c r="D4" s="696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7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4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СТАНДАРТ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31.12.2021 г.</v>
      </c>
      <c r="B4" s="697"/>
      <c r="C4" s="697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0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СТАНДАРТ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44643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P45" sqref="P45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СТАНДАРТ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01.01.2021 - 31.12.2021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158335168</v>
      </c>
      <c r="E11" s="347">
        <f>'1-SB'!D47</f>
        <v>77811098</v>
      </c>
      <c r="F11" s="345"/>
    </row>
    <row r="12" spans="2:6" ht="15.75">
      <c r="B12" s="341"/>
      <c r="C12" s="341" t="s">
        <v>1353</v>
      </c>
      <c r="D12" s="346">
        <f>'1-SB'!G47</f>
        <v>158335168</v>
      </c>
      <c r="E12" s="347">
        <f>'1-SB'!H47</f>
        <v>77811098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26063534</v>
      </c>
      <c r="E19" s="346">
        <f>'1-SB'!C25</f>
        <v>26063534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22913534</v>
      </c>
      <c r="E20" s="356">
        <f>'1-SB'!C22</f>
        <v>22913534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98216357</v>
      </c>
      <c r="E26" s="360">
        <f>'1-SB'!G11</f>
        <v>98216357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54287634</v>
      </c>
      <c r="E27" s="360">
        <f>'1-SB'!G16</f>
        <v>54287634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7511814</v>
      </c>
      <c r="E28" s="360">
        <f>'1-SB'!G19+'1-SB'!G21</f>
        <v>7511814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-1787843</v>
      </c>
      <c r="E29" s="360">
        <f>'1-SB'!G20+'1-SB'!G22</f>
        <v>-1787843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158227962</v>
      </c>
      <c r="E30" s="362">
        <f>'1-SB'!G24</f>
        <v>158227962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1333657</v>
      </c>
      <c r="F41" s="363">
        <f>D41-E41</f>
        <v>-1333657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107206</v>
      </c>
      <c r="F44" s="363">
        <f>D44-E44</f>
        <v>-107206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130937977</v>
      </c>
      <c r="F47" s="363">
        <f>D47-E47</f>
        <v>-130937977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3150000</v>
      </c>
      <c r="F50" s="363">
        <f>D50-E50</f>
        <v>-3150000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Стандарт</v>
      </c>
      <c r="B3" s="386" t="str">
        <f aca="true" t="shared" si="1" ref="B3:B34">dfRG</f>
        <v>РГ-05-1203</v>
      </c>
      <c r="C3" s="387">
        <f aca="true" t="shared" si="2" ref="C3:C34">EndDate</f>
        <v>44561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Стандарт</v>
      </c>
      <c r="B4" s="386" t="str">
        <f t="shared" si="1"/>
        <v>РГ-05-1203</v>
      </c>
      <c r="C4" s="387">
        <f t="shared" si="2"/>
        <v>44561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Стандарт</v>
      </c>
      <c r="B5" s="386" t="str">
        <f t="shared" si="1"/>
        <v>РГ-05-1203</v>
      </c>
      <c r="C5" s="387">
        <f t="shared" si="2"/>
        <v>44561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Стандарт</v>
      </c>
      <c r="B6" s="386" t="str">
        <f t="shared" si="1"/>
        <v>РГ-05-1203</v>
      </c>
      <c r="C6" s="387">
        <f t="shared" si="2"/>
        <v>44561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Стандарт</v>
      </c>
      <c r="B7" s="386" t="str">
        <f t="shared" si="1"/>
        <v>РГ-05-1203</v>
      </c>
      <c r="C7" s="387">
        <f t="shared" si="2"/>
        <v>44561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Стандарт</v>
      </c>
      <c r="B8" s="386" t="str">
        <f t="shared" si="1"/>
        <v>РГ-05-1203</v>
      </c>
      <c r="C8" s="387">
        <f t="shared" si="2"/>
        <v>44561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Стандарт</v>
      </c>
      <c r="B9" s="386" t="str">
        <f t="shared" si="1"/>
        <v>РГ-05-1203</v>
      </c>
      <c r="C9" s="387">
        <f t="shared" si="2"/>
        <v>44561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Стандарт</v>
      </c>
      <c r="B10" s="386" t="str">
        <f t="shared" si="1"/>
        <v>РГ-05-1203</v>
      </c>
      <c r="C10" s="387">
        <f t="shared" si="2"/>
        <v>44561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Стандарт</v>
      </c>
      <c r="B11" s="386" t="str">
        <f t="shared" si="1"/>
        <v>РГ-05-1203</v>
      </c>
      <c r="C11" s="387">
        <f t="shared" si="2"/>
        <v>44561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Стандарт</v>
      </c>
      <c r="B12" s="386" t="str">
        <f t="shared" si="1"/>
        <v>РГ-05-1203</v>
      </c>
      <c r="C12" s="387">
        <f t="shared" si="2"/>
        <v>44561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Стандарт</v>
      </c>
      <c r="B13" s="386" t="str">
        <f t="shared" si="1"/>
        <v>РГ-05-1203</v>
      </c>
      <c r="C13" s="387">
        <f t="shared" si="2"/>
        <v>44561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Стандарт</v>
      </c>
      <c r="B14" s="386" t="str">
        <f t="shared" si="1"/>
        <v>РГ-05-1203</v>
      </c>
      <c r="C14" s="387">
        <f t="shared" si="2"/>
        <v>44561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Стандарт</v>
      </c>
      <c r="B15" s="386" t="str">
        <f t="shared" si="1"/>
        <v>РГ-05-1203</v>
      </c>
      <c r="C15" s="387">
        <f t="shared" si="2"/>
        <v>44561</v>
      </c>
      <c r="D15" s="400" t="s">
        <v>173</v>
      </c>
      <c r="E15" s="401" t="s">
        <v>9</v>
      </c>
      <c r="F15" s="386" t="s">
        <v>792</v>
      </c>
      <c r="G15" s="390">
        <f>'1-SB'!C22</f>
        <v>22913534</v>
      </c>
    </row>
    <row r="16" spans="1:7" ht="15.75">
      <c r="A16" s="385" t="str">
        <f t="shared" si="0"/>
        <v>ДФ ДСК Стандарт</v>
      </c>
      <c r="B16" s="386" t="str">
        <f t="shared" si="1"/>
        <v>РГ-05-1203</v>
      </c>
      <c r="C16" s="387">
        <f t="shared" si="2"/>
        <v>44561</v>
      </c>
      <c r="D16" s="400" t="s">
        <v>174</v>
      </c>
      <c r="E16" s="401" t="s">
        <v>160</v>
      </c>
      <c r="F16" s="386" t="s">
        <v>792</v>
      </c>
      <c r="G16" s="390">
        <f>'1-SB'!C23</f>
        <v>3150000</v>
      </c>
    </row>
    <row r="17" spans="1:7" ht="15.75">
      <c r="A17" s="385" t="str">
        <f t="shared" si="0"/>
        <v>ДФ ДСК Стандарт</v>
      </c>
      <c r="B17" s="386" t="str">
        <f t="shared" si="1"/>
        <v>РГ-05-1203</v>
      </c>
      <c r="C17" s="387">
        <f t="shared" si="2"/>
        <v>44561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Стандарт</v>
      </c>
      <c r="B18" s="386" t="str">
        <f t="shared" si="1"/>
        <v>РГ-05-1203</v>
      </c>
      <c r="C18" s="387">
        <f t="shared" si="2"/>
        <v>44561</v>
      </c>
      <c r="D18" s="398" t="s">
        <v>176</v>
      </c>
      <c r="E18" s="402" t="s">
        <v>11</v>
      </c>
      <c r="F18" s="386" t="s">
        <v>792</v>
      </c>
      <c r="G18" s="390">
        <f>'1-SB'!C25</f>
        <v>26063534</v>
      </c>
    </row>
    <row r="19" spans="1:7" ht="15.75">
      <c r="A19" s="385" t="str">
        <f t="shared" si="0"/>
        <v>ДФ ДСК Стандарт</v>
      </c>
      <c r="B19" s="386" t="str">
        <f t="shared" si="1"/>
        <v>РГ-05-1203</v>
      </c>
      <c r="C19" s="387">
        <f t="shared" si="2"/>
        <v>44561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Стандарт</v>
      </c>
      <c r="B20" s="386" t="str">
        <f t="shared" si="1"/>
        <v>РГ-05-1203</v>
      </c>
      <c r="C20" s="387">
        <f t="shared" si="2"/>
        <v>44561</v>
      </c>
      <c r="D20" s="400" t="s">
        <v>177</v>
      </c>
      <c r="E20" s="401" t="s">
        <v>137</v>
      </c>
      <c r="F20" s="386" t="s">
        <v>792</v>
      </c>
      <c r="G20" s="390">
        <f>'1-SB'!C27</f>
        <v>129735370</v>
      </c>
    </row>
    <row r="21" spans="1:7" ht="15.75">
      <c r="A21" s="385" t="str">
        <f t="shared" si="0"/>
        <v>ДФ ДСК Стандарт</v>
      </c>
      <c r="B21" s="386" t="str">
        <f t="shared" si="1"/>
        <v>РГ-05-1203</v>
      </c>
      <c r="C21" s="387">
        <f t="shared" si="2"/>
        <v>44561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Стандарт</v>
      </c>
      <c r="B22" s="386" t="str">
        <f t="shared" si="1"/>
        <v>РГ-05-1203</v>
      </c>
      <c r="C22" s="387">
        <f t="shared" si="2"/>
        <v>44561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Стандарт</v>
      </c>
      <c r="B23" s="386" t="str">
        <f t="shared" si="1"/>
        <v>РГ-05-1203</v>
      </c>
      <c r="C23" s="387">
        <f t="shared" si="2"/>
        <v>44561</v>
      </c>
      <c r="D23" s="400" t="s">
        <v>180</v>
      </c>
      <c r="E23" s="403" t="s">
        <v>100</v>
      </c>
      <c r="F23" s="386" t="s">
        <v>792</v>
      </c>
      <c r="G23" s="390">
        <f>'1-SB'!C30</f>
        <v>129735370</v>
      </c>
    </row>
    <row r="24" spans="1:7" ht="15.75">
      <c r="A24" s="385" t="str">
        <f t="shared" si="0"/>
        <v>ДФ ДСК Стандарт</v>
      </c>
      <c r="B24" s="386" t="str">
        <f t="shared" si="1"/>
        <v>РГ-05-1203</v>
      </c>
      <c r="C24" s="387">
        <f t="shared" si="2"/>
        <v>44561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Стандарт</v>
      </c>
      <c r="B25" s="386" t="str">
        <f t="shared" si="1"/>
        <v>РГ-05-1203</v>
      </c>
      <c r="C25" s="387">
        <f t="shared" si="2"/>
        <v>44561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Стандарт</v>
      </c>
      <c r="B26" s="386" t="str">
        <f t="shared" si="1"/>
        <v>РГ-05-1203</v>
      </c>
      <c r="C26" s="387">
        <f t="shared" si="2"/>
        <v>44561</v>
      </c>
      <c r="D26" s="400" t="s">
        <v>183</v>
      </c>
      <c r="E26" s="401" t="s">
        <v>130</v>
      </c>
      <c r="F26" s="386" t="s">
        <v>792</v>
      </c>
      <c r="G26" s="390">
        <f>'1-SB'!C33</f>
        <v>1202607</v>
      </c>
    </row>
    <row r="27" spans="1:7" ht="15.75">
      <c r="A27" s="385" t="str">
        <f t="shared" si="0"/>
        <v>ДФ ДСК Стандарт</v>
      </c>
      <c r="B27" s="386" t="str">
        <f t="shared" si="1"/>
        <v>РГ-05-1203</v>
      </c>
      <c r="C27" s="387">
        <f t="shared" si="2"/>
        <v>44561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Стандарт</v>
      </c>
      <c r="B28" s="386" t="str">
        <f t="shared" si="1"/>
        <v>РГ-05-1203</v>
      </c>
      <c r="C28" s="387">
        <f t="shared" si="2"/>
        <v>44561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Стандарт</v>
      </c>
      <c r="B29" s="386" t="str">
        <f t="shared" si="1"/>
        <v>РГ-05-1203</v>
      </c>
      <c r="C29" s="387">
        <f t="shared" si="2"/>
        <v>44561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Стандарт</v>
      </c>
      <c r="B30" s="386" t="str">
        <f t="shared" si="1"/>
        <v>РГ-05-1203</v>
      </c>
      <c r="C30" s="387">
        <f t="shared" si="2"/>
        <v>44561</v>
      </c>
      <c r="D30" s="400" t="s">
        <v>187</v>
      </c>
      <c r="E30" s="402" t="s">
        <v>12</v>
      </c>
      <c r="F30" s="386" t="s">
        <v>792</v>
      </c>
      <c r="G30" s="390">
        <f>'1-SB'!C37</f>
        <v>130937977</v>
      </c>
    </row>
    <row r="31" spans="1:7" ht="15.75">
      <c r="A31" s="385" t="str">
        <f t="shared" si="0"/>
        <v>ДФ ДСК Стандарт</v>
      </c>
      <c r="B31" s="386" t="str">
        <f t="shared" si="1"/>
        <v>РГ-05-1203</v>
      </c>
      <c r="C31" s="387">
        <f t="shared" si="2"/>
        <v>44561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Стандарт</v>
      </c>
      <c r="B32" s="386" t="str">
        <f t="shared" si="1"/>
        <v>РГ-05-1203</v>
      </c>
      <c r="C32" s="387">
        <f t="shared" si="2"/>
        <v>44561</v>
      </c>
      <c r="D32" s="393" t="s">
        <v>188</v>
      </c>
      <c r="E32" s="394" t="s">
        <v>134</v>
      </c>
      <c r="F32" s="386" t="s">
        <v>792</v>
      </c>
      <c r="G32" s="390">
        <f>'1-SB'!C39</f>
        <v>1300647</v>
      </c>
    </row>
    <row r="33" spans="1:7" ht="15.75">
      <c r="A33" s="385" t="str">
        <f t="shared" si="0"/>
        <v>ДФ ДСК Стандарт</v>
      </c>
      <c r="B33" s="386" t="str">
        <f t="shared" si="1"/>
        <v>РГ-05-1203</v>
      </c>
      <c r="C33" s="387">
        <f t="shared" si="2"/>
        <v>44561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Стандарт</v>
      </c>
      <c r="B34" s="386" t="str">
        <f t="shared" si="1"/>
        <v>РГ-05-1203</v>
      </c>
      <c r="C34" s="387">
        <f t="shared" si="2"/>
        <v>44561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Стандарт</v>
      </c>
      <c r="B35" s="386" t="str">
        <f aca="true" t="shared" si="4" ref="B35:B58">dfRG</f>
        <v>РГ-05-1203</v>
      </c>
      <c r="C35" s="387">
        <f aca="true" t="shared" si="5" ref="C35:C58">EndDate</f>
        <v>44561</v>
      </c>
      <c r="D35" s="393" t="s">
        <v>191</v>
      </c>
      <c r="E35" s="394" t="s">
        <v>101</v>
      </c>
      <c r="F35" s="386" t="s">
        <v>792</v>
      </c>
      <c r="G35" s="390">
        <f>'1-SB'!C42</f>
        <v>33010</v>
      </c>
    </row>
    <row r="36" spans="1:7" ht="15.75">
      <c r="A36" s="385" t="str">
        <f t="shared" si="3"/>
        <v>ДФ ДСК Стандарт</v>
      </c>
      <c r="B36" s="386" t="str">
        <f t="shared" si="4"/>
        <v>РГ-05-1203</v>
      </c>
      <c r="C36" s="387">
        <f t="shared" si="5"/>
        <v>44561</v>
      </c>
      <c r="D36" s="391" t="s">
        <v>192</v>
      </c>
      <c r="E36" s="397" t="s">
        <v>13</v>
      </c>
      <c r="F36" s="386" t="s">
        <v>792</v>
      </c>
      <c r="G36" s="390">
        <f>'1-SB'!C43</f>
        <v>1333657</v>
      </c>
    </row>
    <row r="37" spans="1:7" ht="15.75">
      <c r="A37" s="385" t="str">
        <f t="shared" si="3"/>
        <v>ДФ ДСК Стандарт</v>
      </c>
      <c r="B37" s="386" t="str">
        <f t="shared" si="4"/>
        <v>РГ-05-1203</v>
      </c>
      <c r="C37" s="387">
        <f t="shared" si="5"/>
        <v>44561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Стандарт</v>
      </c>
      <c r="B38" s="386" t="str">
        <f t="shared" si="4"/>
        <v>РГ-05-1203</v>
      </c>
      <c r="C38" s="387">
        <f t="shared" si="5"/>
        <v>44561</v>
      </c>
      <c r="D38" s="391" t="s">
        <v>194</v>
      </c>
      <c r="E38" s="397" t="s">
        <v>34</v>
      </c>
      <c r="F38" s="386" t="s">
        <v>792</v>
      </c>
      <c r="G38" s="390">
        <f>'1-SB'!C45</f>
        <v>158335168</v>
      </c>
    </row>
    <row r="39" spans="1:7" ht="15.75">
      <c r="A39" s="385" t="str">
        <f t="shared" si="3"/>
        <v>ДФ ДСК Стандарт</v>
      </c>
      <c r="B39" s="386" t="str">
        <f t="shared" si="4"/>
        <v>РГ-05-1203</v>
      </c>
      <c r="C39" s="387">
        <f t="shared" si="5"/>
        <v>44561</v>
      </c>
      <c r="D39" s="391" t="s">
        <v>195</v>
      </c>
      <c r="E39" s="391" t="s">
        <v>36</v>
      </c>
      <c r="F39" s="386" t="s">
        <v>792</v>
      </c>
      <c r="G39" s="390">
        <f>'1-SB'!C47</f>
        <v>158335168</v>
      </c>
    </row>
    <row r="40" spans="1:7" ht="15.75">
      <c r="A40" s="404" t="str">
        <f t="shared" si="3"/>
        <v>ДФ ДСК Стандарт</v>
      </c>
      <c r="B40" s="405" t="str">
        <f t="shared" si="4"/>
        <v>РГ-05-1203</v>
      </c>
      <c r="C40" s="406">
        <f t="shared" si="5"/>
        <v>44561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Стандарт</v>
      </c>
      <c r="B41" s="405" t="str">
        <f t="shared" si="4"/>
        <v>РГ-05-1203</v>
      </c>
      <c r="C41" s="406">
        <f t="shared" si="5"/>
        <v>44561</v>
      </c>
      <c r="D41" s="410" t="s">
        <v>196</v>
      </c>
      <c r="E41" s="411" t="s">
        <v>930</v>
      </c>
      <c r="F41" s="405" t="s">
        <v>793</v>
      </c>
      <c r="G41" s="409">
        <f>'1-SB'!G11</f>
        <v>98216357</v>
      </c>
    </row>
    <row r="42" spans="1:7" ht="15.75">
      <c r="A42" s="404" t="str">
        <f t="shared" si="3"/>
        <v>ДФ ДСК Стандарт</v>
      </c>
      <c r="B42" s="405" t="str">
        <f t="shared" si="4"/>
        <v>РГ-05-1203</v>
      </c>
      <c r="C42" s="406">
        <f t="shared" si="5"/>
        <v>44561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Стандарт</v>
      </c>
      <c r="B43" s="405" t="str">
        <f t="shared" si="4"/>
        <v>РГ-05-1203</v>
      </c>
      <c r="C43" s="406">
        <f t="shared" si="5"/>
        <v>44561</v>
      </c>
      <c r="D43" s="413" t="s">
        <v>197</v>
      </c>
      <c r="E43" s="414" t="s">
        <v>136</v>
      </c>
      <c r="F43" s="405" t="s">
        <v>793</v>
      </c>
      <c r="G43" s="409">
        <f>'1-SB'!G13</f>
        <v>54287634</v>
      </c>
    </row>
    <row r="44" spans="1:7" ht="15.75">
      <c r="A44" s="404" t="str">
        <f t="shared" si="3"/>
        <v>ДФ ДСК Стандарт</v>
      </c>
      <c r="B44" s="405" t="str">
        <f t="shared" si="4"/>
        <v>РГ-05-1203</v>
      </c>
      <c r="C44" s="406">
        <f t="shared" si="5"/>
        <v>44561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Стандарт</v>
      </c>
      <c r="B45" s="405" t="str">
        <f t="shared" si="4"/>
        <v>РГ-05-1203</v>
      </c>
      <c r="C45" s="406">
        <f t="shared" si="5"/>
        <v>44561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Стандарт</v>
      </c>
      <c r="B46" s="405" t="str">
        <f t="shared" si="4"/>
        <v>РГ-05-1203</v>
      </c>
      <c r="C46" s="406">
        <f t="shared" si="5"/>
        <v>44561</v>
      </c>
      <c r="D46" s="410" t="s">
        <v>200</v>
      </c>
      <c r="E46" s="415" t="s">
        <v>23</v>
      </c>
      <c r="F46" s="405" t="s">
        <v>793</v>
      </c>
      <c r="G46" s="409">
        <f>'1-SB'!G16</f>
        <v>54287634</v>
      </c>
    </row>
    <row r="47" spans="1:7" ht="15.75">
      <c r="A47" s="404" t="str">
        <f t="shared" si="3"/>
        <v>ДФ ДСК Стандарт</v>
      </c>
      <c r="B47" s="405" t="str">
        <f t="shared" si="4"/>
        <v>РГ-05-1203</v>
      </c>
      <c r="C47" s="406">
        <f t="shared" si="5"/>
        <v>44561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Стандарт</v>
      </c>
      <c r="B48" s="405" t="str">
        <f t="shared" si="4"/>
        <v>РГ-05-1203</v>
      </c>
      <c r="C48" s="406">
        <f t="shared" si="5"/>
        <v>44561</v>
      </c>
      <c r="D48" s="412" t="s">
        <v>201</v>
      </c>
      <c r="E48" s="414" t="s">
        <v>26</v>
      </c>
      <c r="F48" s="405" t="s">
        <v>793</v>
      </c>
      <c r="G48" s="409">
        <f>'1-SB'!G18</f>
        <v>6773751</v>
      </c>
    </row>
    <row r="49" spans="1:7" ht="15.75">
      <c r="A49" s="404" t="str">
        <f t="shared" si="3"/>
        <v>ДФ ДСК Стандарт</v>
      </c>
      <c r="B49" s="405" t="str">
        <f t="shared" si="4"/>
        <v>РГ-05-1203</v>
      </c>
      <c r="C49" s="406">
        <f t="shared" si="5"/>
        <v>44561</v>
      </c>
      <c r="D49" s="412" t="s">
        <v>202</v>
      </c>
      <c r="E49" s="416" t="s">
        <v>27</v>
      </c>
      <c r="F49" s="405" t="s">
        <v>793</v>
      </c>
      <c r="G49" s="409">
        <f>'1-SB'!G19</f>
        <v>7511814</v>
      </c>
    </row>
    <row r="50" spans="1:7" ht="15.75">
      <c r="A50" s="404" t="str">
        <f t="shared" si="3"/>
        <v>ДФ ДСК Стандарт</v>
      </c>
      <c r="B50" s="405" t="str">
        <f t="shared" si="4"/>
        <v>РГ-05-1203</v>
      </c>
      <c r="C50" s="406">
        <f t="shared" si="5"/>
        <v>44561</v>
      </c>
      <c r="D50" s="412" t="s">
        <v>203</v>
      </c>
      <c r="E50" s="416" t="s">
        <v>28</v>
      </c>
      <c r="F50" s="405" t="s">
        <v>793</v>
      </c>
      <c r="G50" s="409">
        <f>'1-SB'!G20</f>
        <v>-738063</v>
      </c>
    </row>
    <row r="51" spans="1:7" ht="15.75">
      <c r="A51" s="404" t="str">
        <f t="shared" si="3"/>
        <v>ДФ ДСК Стандарт</v>
      </c>
      <c r="B51" s="405" t="str">
        <f t="shared" si="4"/>
        <v>РГ-05-1203</v>
      </c>
      <c r="C51" s="406">
        <f t="shared" si="5"/>
        <v>44561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Стандарт</v>
      </c>
      <c r="B52" s="405" t="str">
        <f t="shared" si="4"/>
        <v>РГ-05-1203</v>
      </c>
      <c r="C52" s="406">
        <f t="shared" si="5"/>
        <v>44561</v>
      </c>
      <c r="D52" s="417" t="s">
        <v>991</v>
      </c>
      <c r="E52" s="418" t="s">
        <v>990</v>
      </c>
      <c r="F52" s="405" t="s">
        <v>793</v>
      </c>
      <c r="G52" s="409">
        <f>'1-SB'!G22</f>
        <v>-1049780</v>
      </c>
    </row>
    <row r="53" spans="1:7" ht="15.75">
      <c r="A53" s="404" t="str">
        <f t="shared" si="3"/>
        <v>ДФ ДСК Стандарт</v>
      </c>
      <c r="B53" s="405" t="str">
        <f t="shared" si="4"/>
        <v>РГ-05-1203</v>
      </c>
      <c r="C53" s="406">
        <f t="shared" si="5"/>
        <v>44561</v>
      </c>
      <c r="D53" s="410" t="s">
        <v>205</v>
      </c>
      <c r="E53" s="415" t="s">
        <v>29</v>
      </c>
      <c r="F53" s="405" t="s">
        <v>793</v>
      </c>
      <c r="G53" s="409">
        <f>'1-SB'!G23</f>
        <v>5723971</v>
      </c>
    </row>
    <row r="54" spans="1:7" ht="15.75">
      <c r="A54" s="404" t="str">
        <f t="shared" si="3"/>
        <v>ДФ ДСК Стандарт</v>
      </c>
      <c r="B54" s="405" t="str">
        <f t="shared" si="4"/>
        <v>РГ-05-1203</v>
      </c>
      <c r="C54" s="406">
        <f t="shared" si="5"/>
        <v>44561</v>
      </c>
      <c r="D54" s="407" t="s">
        <v>206</v>
      </c>
      <c r="E54" s="419" t="s">
        <v>31</v>
      </c>
      <c r="F54" s="405" t="s">
        <v>793</v>
      </c>
      <c r="G54" s="409">
        <f>'1-SB'!G24</f>
        <v>158227962</v>
      </c>
    </row>
    <row r="55" spans="1:7" ht="15.75">
      <c r="A55" s="404" t="str">
        <f t="shared" si="3"/>
        <v>ДФ ДСК Стандарт</v>
      </c>
      <c r="B55" s="405" t="str">
        <f t="shared" si="4"/>
        <v>РГ-05-1203</v>
      </c>
      <c r="C55" s="406">
        <f t="shared" si="5"/>
        <v>44561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Стандарт</v>
      </c>
      <c r="B56" s="405" t="str">
        <f t="shared" si="4"/>
        <v>РГ-05-1203</v>
      </c>
      <c r="C56" s="406">
        <f t="shared" si="5"/>
        <v>44561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Стандарт</v>
      </c>
      <c r="B57" s="405" t="str">
        <f t="shared" si="4"/>
        <v>РГ-05-1203</v>
      </c>
      <c r="C57" s="406">
        <f t="shared" si="5"/>
        <v>44561</v>
      </c>
      <c r="D57" s="412" t="s">
        <v>208</v>
      </c>
      <c r="E57" s="414" t="s">
        <v>125</v>
      </c>
      <c r="F57" s="405" t="s">
        <v>793</v>
      </c>
      <c r="G57" s="409">
        <f>'1-SB'!G28</f>
        <v>107206</v>
      </c>
    </row>
    <row r="58" spans="1:7" ht="15.75">
      <c r="A58" s="404" t="str">
        <f t="shared" si="3"/>
        <v>ДФ ДСК Стандарт</v>
      </c>
      <c r="B58" s="405" t="str">
        <f t="shared" si="4"/>
        <v>РГ-05-1203</v>
      </c>
      <c r="C58" s="406">
        <f t="shared" si="5"/>
        <v>44561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106806</v>
      </c>
    </row>
    <row r="60" spans="1:7" ht="15.75">
      <c r="A60" s="404" t="str">
        <f aca="true" t="shared" si="6" ref="A60:A81">dfName</f>
        <v>ДФ ДСК Стандарт</v>
      </c>
      <c r="B60" s="405" t="str">
        <f aca="true" t="shared" si="7" ref="B60:B81">dfRG</f>
        <v>РГ-05-1203</v>
      </c>
      <c r="C60" s="406">
        <f aca="true" t="shared" si="8" ref="C60:C81">EndDate</f>
        <v>44561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Стандарт</v>
      </c>
      <c r="B61" s="405" t="str">
        <f t="shared" si="7"/>
        <v>РГ-05-1203</v>
      </c>
      <c r="C61" s="406">
        <f t="shared" si="8"/>
        <v>44561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Стандарт</v>
      </c>
      <c r="B62" s="405" t="str">
        <f t="shared" si="7"/>
        <v>РГ-05-1203</v>
      </c>
      <c r="C62" s="406">
        <f t="shared" si="8"/>
        <v>44561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Стандарт</v>
      </c>
      <c r="B63" s="405" t="str">
        <f t="shared" si="7"/>
        <v>РГ-05-1203</v>
      </c>
      <c r="C63" s="406">
        <f t="shared" si="8"/>
        <v>44561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Стандарт</v>
      </c>
      <c r="B64" s="405" t="str">
        <f t="shared" si="7"/>
        <v>РГ-05-1203</v>
      </c>
      <c r="C64" s="406">
        <f t="shared" si="8"/>
        <v>44561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Стандарт</v>
      </c>
      <c r="B65" s="405" t="str">
        <f t="shared" si="7"/>
        <v>РГ-05-1203</v>
      </c>
      <c r="C65" s="406">
        <f t="shared" si="8"/>
        <v>44561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Стандарт</v>
      </c>
      <c r="B66" s="405" t="str">
        <f t="shared" si="7"/>
        <v>РГ-05-1203</v>
      </c>
      <c r="C66" s="406">
        <f t="shared" si="8"/>
        <v>44561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Стандарт</v>
      </c>
      <c r="B67" s="405" t="str">
        <f t="shared" si="7"/>
        <v>РГ-05-1203</v>
      </c>
      <c r="C67" s="406">
        <f t="shared" si="8"/>
        <v>44561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Стандарт</v>
      </c>
      <c r="B68" s="405" t="str">
        <f t="shared" si="7"/>
        <v>РГ-05-1203</v>
      </c>
      <c r="C68" s="406">
        <f t="shared" si="8"/>
        <v>44561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Стандарт</v>
      </c>
      <c r="B69" s="405" t="str">
        <f t="shared" si="7"/>
        <v>РГ-05-1203</v>
      </c>
      <c r="C69" s="406">
        <f t="shared" si="8"/>
        <v>44561</v>
      </c>
      <c r="D69" s="407" t="s">
        <v>220</v>
      </c>
      <c r="E69" s="419" t="s">
        <v>34</v>
      </c>
      <c r="F69" s="405" t="s">
        <v>793</v>
      </c>
      <c r="G69" s="409">
        <f>'1-SB'!G40</f>
        <v>107206</v>
      </c>
    </row>
    <row r="70" spans="1:7" ht="15.75">
      <c r="A70" s="404" t="str">
        <f t="shared" si="6"/>
        <v>ДФ ДСК Стандарт</v>
      </c>
      <c r="B70" s="405" t="str">
        <f t="shared" si="7"/>
        <v>РГ-05-1203</v>
      </c>
      <c r="C70" s="406">
        <f t="shared" si="8"/>
        <v>44561</v>
      </c>
      <c r="D70" s="410" t="s">
        <v>221</v>
      </c>
      <c r="E70" s="410" t="s">
        <v>35</v>
      </c>
      <c r="F70" s="405" t="s">
        <v>793</v>
      </c>
      <c r="G70" s="409">
        <f>'1-SB'!G47</f>
        <v>158335168</v>
      </c>
    </row>
    <row r="71" spans="1:7" ht="15.75">
      <c r="A71" s="422" t="str">
        <f t="shared" si="6"/>
        <v>ДФ ДСК Стандарт</v>
      </c>
      <c r="B71" s="423" t="str">
        <f t="shared" si="7"/>
        <v>РГ-05-1203</v>
      </c>
      <c r="C71" s="424">
        <f t="shared" si="8"/>
        <v>44561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Стандарт</v>
      </c>
      <c r="B72" s="423" t="str">
        <f t="shared" si="7"/>
        <v>РГ-05-1203</v>
      </c>
      <c r="C72" s="424">
        <f t="shared" si="8"/>
        <v>44561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Стандарт</v>
      </c>
      <c r="B73" s="423" t="str">
        <f t="shared" si="7"/>
        <v>РГ-05-1203</v>
      </c>
      <c r="C73" s="424">
        <f t="shared" si="8"/>
        <v>44561</v>
      </c>
      <c r="D73" s="425" t="s">
        <v>794</v>
      </c>
      <c r="E73" s="430" t="s">
        <v>19</v>
      </c>
      <c r="F73" s="423" t="s">
        <v>828</v>
      </c>
      <c r="G73" s="427">
        <f>'2-OD'!C12</f>
        <v>42697</v>
      </c>
    </row>
    <row r="74" spans="1:7" ht="31.5">
      <c r="A74" s="422" t="str">
        <f t="shared" si="6"/>
        <v>ДФ ДСК Стандарт</v>
      </c>
      <c r="B74" s="423" t="str">
        <f t="shared" si="7"/>
        <v>РГ-05-1203</v>
      </c>
      <c r="C74" s="424">
        <f t="shared" si="8"/>
        <v>44561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Стандарт</v>
      </c>
      <c r="B75" s="423" t="str">
        <f t="shared" si="7"/>
        <v>РГ-05-1203</v>
      </c>
      <c r="C75" s="424">
        <f t="shared" si="8"/>
        <v>44561</v>
      </c>
      <c r="D75" s="425" t="s">
        <v>796</v>
      </c>
      <c r="E75" s="430" t="s">
        <v>937</v>
      </c>
      <c r="F75" s="423" t="s">
        <v>828</v>
      </c>
      <c r="G75" s="427">
        <f>'2-OD'!C14</f>
        <v>7982602</v>
      </c>
    </row>
    <row r="76" spans="1:7" ht="15.75">
      <c r="A76" s="422" t="str">
        <f t="shared" si="6"/>
        <v>ДФ ДСК Стандарт</v>
      </c>
      <c r="B76" s="423" t="str">
        <f t="shared" si="7"/>
        <v>РГ-05-1203</v>
      </c>
      <c r="C76" s="424">
        <f t="shared" si="8"/>
        <v>44561</v>
      </c>
      <c r="D76" s="425" t="s">
        <v>797</v>
      </c>
      <c r="E76" s="430" t="s">
        <v>938</v>
      </c>
      <c r="F76" s="423" t="s">
        <v>828</v>
      </c>
      <c r="G76" s="427">
        <f>'2-OD'!C15</f>
        <v>6828</v>
      </c>
    </row>
    <row r="77" spans="1:7" ht="15.75">
      <c r="A77" s="422" t="str">
        <f t="shared" si="6"/>
        <v>ДФ ДСК Стандарт</v>
      </c>
      <c r="B77" s="423" t="str">
        <f t="shared" si="7"/>
        <v>РГ-05-1203</v>
      </c>
      <c r="C77" s="424">
        <f t="shared" si="8"/>
        <v>44561</v>
      </c>
      <c r="D77" s="425" t="s">
        <v>798</v>
      </c>
      <c r="E77" s="430" t="s">
        <v>981</v>
      </c>
      <c r="F77" s="423" t="s">
        <v>828</v>
      </c>
      <c r="G77" s="427">
        <f>'2-OD'!C16</f>
        <v>24861</v>
      </c>
    </row>
    <row r="78" spans="1:7" ht="15.75">
      <c r="A78" s="422" t="str">
        <f t="shared" si="6"/>
        <v>ДФ ДСК Стандарт</v>
      </c>
      <c r="B78" s="423" t="str">
        <f t="shared" si="7"/>
        <v>РГ-05-1203</v>
      </c>
      <c r="C78" s="424">
        <f t="shared" si="8"/>
        <v>44561</v>
      </c>
      <c r="D78" s="428" t="s">
        <v>799</v>
      </c>
      <c r="E78" s="431" t="s">
        <v>20</v>
      </c>
      <c r="F78" s="423" t="s">
        <v>828</v>
      </c>
      <c r="G78" s="427">
        <f>'2-OD'!C18</f>
        <v>8056988</v>
      </c>
    </row>
    <row r="79" spans="1:7" ht="15.75">
      <c r="A79" s="422" t="str">
        <f t="shared" si="6"/>
        <v>ДФ ДСК Стандарт</v>
      </c>
      <c r="B79" s="423" t="str">
        <f t="shared" si="7"/>
        <v>РГ-05-1203</v>
      </c>
      <c r="C79" s="424">
        <f t="shared" si="8"/>
        <v>44561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Стандарт</v>
      </c>
      <c r="B80" s="423" t="str">
        <f t="shared" si="7"/>
        <v>РГ-05-1203</v>
      </c>
      <c r="C80" s="424">
        <f t="shared" si="8"/>
        <v>44561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Стандарт</v>
      </c>
      <c r="B81" s="423" t="str">
        <f t="shared" si="7"/>
        <v>РГ-05-1203</v>
      </c>
      <c r="C81" s="424">
        <f t="shared" si="8"/>
        <v>44561</v>
      </c>
      <c r="D81" s="425" t="s">
        <v>801</v>
      </c>
      <c r="E81" s="430" t="s">
        <v>122</v>
      </c>
      <c r="F81" s="423" t="s">
        <v>828</v>
      </c>
      <c r="G81" s="427">
        <f>'2-OD'!C21</f>
        <v>942692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Стандарт</v>
      </c>
      <c r="B83" s="423" t="str">
        <f aca="true" t="shared" si="10" ref="B83:B109">dfRG</f>
        <v>РГ-05-1203</v>
      </c>
      <c r="C83" s="424">
        <f aca="true" t="shared" si="11" ref="C83:C109">EndDate</f>
        <v>44561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Стандарт</v>
      </c>
      <c r="B84" s="423" t="str">
        <f t="shared" si="10"/>
        <v>РГ-05-1203</v>
      </c>
      <c r="C84" s="424">
        <f t="shared" si="11"/>
        <v>44561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Стандарт</v>
      </c>
      <c r="B85" s="423" t="str">
        <f t="shared" si="10"/>
        <v>РГ-05-1203</v>
      </c>
      <c r="C85" s="424">
        <f t="shared" si="11"/>
        <v>44561</v>
      </c>
      <c r="D85" s="428" t="s">
        <v>805</v>
      </c>
      <c r="E85" s="431" t="s">
        <v>23</v>
      </c>
      <c r="F85" s="423" t="s">
        <v>828</v>
      </c>
      <c r="G85" s="427">
        <f>'2-OD'!C25</f>
        <v>942692</v>
      </c>
    </row>
    <row r="86" spans="1:7" ht="15.75">
      <c r="A86" s="422" t="str">
        <f t="shared" si="9"/>
        <v>ДФ ДСК Стандарт</v>
      </c>
      <c r="B86" s="423" t="str">
        <f t="shared" si="10"/>
        <v>РГ-05-1203</v>
      </c>
      <c r="C86" s="424">
        <f t="shared" si="11"/>
        <v>44561</v>
      </c>
      <c r="D86" s="428" t="s">
        <v>806</v>
      </c>
      <c r="E86" s="432" t="s">
        <v>144</v>
      </c>
      <c r="F86" s="423" t="s">
        <v>828</v>
      </c>
      <c r="G86" s="427">
        <f>'2-OD'!C26</f>
        <v>8999680</v>
      </c>
    </row>
    <row r="87" spans="1:7" ht="15.75">
      <c r="A87" s="422" t="str">
        <f t="shared" si="9"/>
        <v>ДФ ДСК Стандарт</v>
      </c>
      <c r="B87" s="423" t="str">
        <f t="shared" si="10"/>
        <v>РГ-05-1203</v>
      </c>
      <c r="C87" s="424">
        <f t="shared" si="11"/>
        <v>44561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Стандарт</v>
      </c>
      <c r="B88" s="423" t="str">
        <f t="shared" si="10"/>
        <v>РГ-05-1203</v>
      </c>
      <c r="C88" s="424">
        <f t="shared" si="11"/>
        <v>44561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Стандарт</v>
      </c>
      <c r="B89" s="423" t="str">
        <f t="shared" si="10"/>
        <v>РГ-05-1203</v>
      </c>
      <c r="C89" s="424">
        <f t="shared" si="11"/>
        <v>44561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Стандарт</v>
      </c>
      <c r="B90" s="423" t="str">
        <f t="shared" si="10"/>
        <v>РГ-05-1203</v>
      </c>
      <c r="C90" s="424">
        <f t="shared" si="11"/>
        <v>44561</v>
      </c>
      <c r="D90" s="428" t="s">
        <v>810</v>
      </c>
      <c r="E90" s="432" t="s">
        <v>826</v>
      </c>
      <c r="F90" s="423" t="s">
        <v>828</v>
      </c>
      <c r="G90" s="427">
        <f>'2-OD'!C30</f>
        <v>8999680</v>
      </c>
    </row>
    <row r="91" spans="1:7" ht="15.75">
      <c r="A91" s="433" t="str">
        <f t="shared" si="9"/>
        <v>ДФ ДСК Стандарт</v>
      </c>
      <c r="B91" s="434" t="str">
        <f t="shared" si="10"/>
        <v>РГ-05-1203</v>
      </c>
      <c r="C91" s="435">
        <f t="shared" si="11"/>
        <v>44561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Стандарт</v>
      </c>
      <c r="B92" s="434" t="str">
        <f t="shared" si="10"/>
        <v>РГ-05-1203</v>
      </c>
      <c r="C92" s="435">
        <f t="shared" si="11"/>
        <v>44561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Стандарт</v>
      </c>
      <c r="B93" s="434" t="str">
        <f t="shared" si="10"/>
        <v>РГ-05-1203</v>
      </c>
      <c r="C93" s="435">
        <f t="shared" si="11"/>
        <v>44561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Стандарт</v>
      </c>
      <c r="B94" s="434" t="str">
        <f t="shared" si="10"/>
        <v>РГ-05-1203</v>
      </c>
      <c r="C94" s="435">
        <f t="shared" si="11"/>
        <v>44561</v>
      </c>
      <c r="D94" s="436" t="s">
        <v>812</v>
      </c>
      <c r="E94" s="441" t="s">
        <v>939</v>
      </c>
      <c r="F94" s="434" t="s">
        <v>829</v>
      </c>
      <c r="G94" s="438">
        <f>'2-OD'!G13</f>
        <v>7193</v>
      </c>
    </row>
    <row r="95" spans="1:7" ht="31.5">
      <c r="A95" s="433" t="str">
        <f t="shared" si="9"/>
        <v>ДФ ДСК Стандарт</v>
      </c>
      <c r="B95" s="434" t="str">
        <f t="shared" si="10"/>
        <v>РГ-05-1203</v>
      </c>
      <c r="C95" s="435">
        <f t="shared" si="11"/>
        <v>44561</v>
      </c>
      <c r="D95" s="436" t="s">
        <v>813</v>
      </c>
      <c r="E95" s="441" t="s">
        <v>940</v>
      </c>
      <c r="F95" s="434" t="s">
        <v>829</v>
      </c>
      <c r="G95" s="438">
        <f>'2-OD'!G14</f>
        <v>6140640</v>
      </c>
    </row>
    <row r="96" spans="1:7" ht="15.75">
      <c r="A96" s="433" t="str">
        <f t="shared" si="9"/>
        <v>ДФ ДСК Стандарт</v>
      </c>
      <c r="B96" s="434" t="str">
        <f t="shared" si="10"/>
        <v>РГ-05-1203</v>
      </c>
      <c r="C96" s="435">
        <f t="shared" si="11"/>
        <v>44561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Стандарт</v>
      </c>
      <c r="B97" s="434" t="str">
        <f t="shared" si="10"/>
        <v>РГ-05-1203</v>
      </c>
      <c r="C97" s="435">
        <f t="shared" si="11"/>
        <v>44561</v>
      </c>
      <c r="D97" s="436" t="s">
        <v>815</v>
      </c>
      <c r="E97" s="442" t="s">
        <v>942</v>
      </c>
      <c r="F97" s="434" t="s">
        <v>829</v>
      </c>
      <c r="G97" s="438">
        <f>'2-OD'!G16</f>
        <v>1802067</v>
      </c>
    </row>
    <row r="98" spans="1:7" ht="15.75">
      <c r="A98" s="433" t="str">
        <f t="shared" si="9"/>
        <v>ДФ ДСК Стандарт</v>
      </c>
      <c r="B98" s="434" t="str">
        <f t="shared" si="10"/>
        <v>РГ-05-1203</v>
      </c>
      <c r="C98" s="435">
        <f t="shared" si="11"/>
        <v>44561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Стандарт</v>
      </c>
      <c r="B99" s="434" t="str">
        <f t="shared" si="10"/>
        <v>РГ-05-1203</v>
      </c>
      <c r="C99" s="435">
        <f t="shared" si="11"/>
        <v>44561</v>
      </c>
      <c r="D99" s="439" t="s">
        <v>817</v>
      </c>
      <c r="E99" s="443" t="s">
        <v>20</v>
      </c>
      <c r="F99" s="434" t="s">
        <v>829</v>
      </c>
      <c r="G99" s="438">
        <f>'2-OD'!G18</f>
        <v>7949900</v>
      </c>
    </row>
    <row r="100" spans="1:7" ht="15.75">
      <c r="A100" s="433" t="str">
        <f t="shared" si="9"/>
        <v>ДФ ДСК Стандарт</v>
      </c>
      <c r="B100" s="434" t="str">
        <f t="shared" si="10"/>
        <v>РГ-05-1203</v>
      </c>
      <c r="C100" s="435">
        <f t="shared" si="11"/>
        <v>44561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Стандарт</v>
      </c>
      <c r="B101" s="434" t="str">
        <f t="shared" si="10"/>
        <v>РГ-05-1203</v>
      </c>
      <c r="C101" s="435">
        <f t="shared" si="11"/>
        <v>44561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Стандарт</v>
      </c>
      <c r="B102" s="434" t="str">
        <f t="shared" si="10"/>
        <v>РГ-05-1203</v>
      </c>
      <c r="C102" s="435">
        <f t="shared" si="11"/>
        <v>44561</v>
      </c>
      <c r="D102" s="439" t="s">
        <v>819</v>
      </c>
      <c r="E102" s="444" t="s">
        <v>40</v>
      </c>
      <c r="F102" s="434" t="s">
        <v>829</v>
      </c>
      <c r="G102" s="438">
        <f>'2-OD'!G26</f>
        <v>7949900</v>
      </c>
    </row>
    <row r="103" spans="1:7" ht="15.75">
      <c r="A103" s="433" t="str">
        <f t="shared" si="9"/>
        <v>ДФ ДСК Стандарт</v>
      </c>
      <c r="B103" s="434" t="str">
        <f t="shared" si="10"/>
        <v>РГ-05-1203</v>
      </c>
      <c r="C103" s="435">
        <f t="shared" si="11"/>
        <v>44561</v>
      </c>
      <c r="D103" s="439" t="s">
        <v>820</v>
      </c>
      <c r="E103" s="444" t="s">
        <v>825</v>
      </c>
      <c r="F103" s="434" t="s">
        <v>829</v>
      </c>
      <c r="G103" s="438">
        <f>'2-OD'!G27</f>
        <v>1049780</v>
      </c>
    </row>
    <row r="104" spans="1:7" ht="15.75">
      <c r="A104" s="433" t="str">
        <f t="shared" si="9"/>
        <v>ДФ ДСК Стандарт</v>
      </c>
      <c r="B104" s="434" t="str">
        <f t="shared" si="10"/>
        <v>РГ-05-1203</v>
      </c>
      <c r="C104" s="435">
        <f t="shared" si="11"/>
        <v>44561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Стандарт</v>
      </c>
      <c r="B105" s="434" t="str">
        <f t="shared" si="10"/>
        <v>РГ-05-1203</v>
      </c>
      <c r="C105" s="435">
        <f t="shared" si="11"/>
        <v>44561</v>
      </c>
      <c r="D105" s="439" t="s">
        <v>821</v>
      </c>
      <c r="E105" s="444" t="s">
        <v>147</v>
      </c>
      <c r="F105" s="434" t="s">
        <v>829</v>
      </c>
      <c r="G105" s="438">
        <f>'2-OD'!G29</f>
        <v>1049780</v>
      </c>
    </row>
    <row r="106" spans="1:7" ht="15.75">
      <c r="A106" s="433" t="str">
        <f t="shared" si="9"/>
        <v>ДФ ДСК Стандарт</v>
      </c>
      <c r="B106" s="434" t="str">
        <f t="shared" si="10"/>
        <v>РГ-05-1203</v>
      </c>
      <c r="C106" s="435">
        <f t="shared" si="11"/>
        <v>44561</v>
      </c>
      <c r="D106" s="439" t="s">
        <v>822</v>
      </c>
      <c r="E106" s="444" t="s">
        <v>827</v>
      </c>
      <c r="F106" s="434" t="s">
        <v>829</v>
      </c>
      <c r="G106" s="438">
        <f>'2-OD'!G30</f>
        <v>8999680</v>
      </c>
    </row>
    <row r="107" spans="1:7" ht="15.75">
      <c r="A107" s="445" t="str">
        <f t="shared" si="9"/>
        <v>ДФ ДСК Стандарт</v>
      </c>
      <c r="B107" s="446" t="str">
        <f t="shared" si="10"/>
        <v>РГ-05-1203</v>
      </c>
      <c r="C107" s="447">
        <f t="shared" si="11"/>
        <v>44561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Стандарт</v>
      </c>
      <c r="B108" s="446" t="str">
        <f t="shared" si="10"/>
        <v>РГ-05-1203</v>
      </c>
      <c r="C108" s="447">
        <f t="shared" si="11"/>
        <v>44561</v>
      </c>
      <c r="D108" s="448" t="s">
        <v>830</v>
      </c>
      <c r="E108" s="451" t="s">
        <v>987</v>
      </c>
      <c r="F108" s="446" t="s">
        <v>1367</v>
      </c>
      <c r="G108" s="450">
        <f>'3-OPP'!E13</f>
        <v>81516598</v>
      </c>
    </row>
    <row r="109" spans="1:7" ht="31.5">
      <c r="A109" s="445" t="str">
        <f t="shared" si="9"/>
        <v>ДФ ДСК Стандарт</v>
      </c>
      <c r="B109" s="446" t="str">
        <f t="shared" si="10"/>
        <v>РГ-05-1203</v>
      </c>
      <c r="C109" s="447">
        <f t="shared" si="11"/>
        <v>44561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Стандарт</v>
      </c>
      <c r="B110" s="446" t="str">
        <f aca="true" t="shared" si="13" ref="B110:B141">dfRG</f>
        <v>РГ-05-1203</v>
      </c>
      <c r="C110" s="447">
        <f aca="true" t="shared" si="14" ref="C110:C141">EndDate</f>
        <v>44561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Стандарт</v>
      </c>
      <c r="B111" s="446" t="str">
        <f t="shared" si="13"/>
        <v>РГ-05-1203</v>
      </c>
      <c r="C111" s="447">
        <f t="shared" si="14"/>
        <v>44561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Стандарт</v>
      </c>
      <c r="B112" s="446" t="str">
        <f t="shared" si="13"/>
        <v>РГ-05-1203</v>
      </c>
      <c r="C112" s="447">
        <f t="shared" si="14"/>
        <v>44561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Стандарт</v>
      </c>
      <c r="B113" s="446" t="str">
        <f t="shared" si="13"/>
        <v>РГ-05-1203</v>
      </c>
      <c r="C113" s="447">
        <f t="shared" si="14"/>
        <v>44561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Стандарт</v>
      </c>
      <c r="B114" s="446" t="str">
        <f t="shared" si="13"/>
        <v>РГ-05-1203</v>
      </c>
      <c r="C114" s="447">
        <f t="shared" si="14"/>
        <v>44561</v>
      </c>
      <c r="D114" s="454" t="s">
        <v>836</v>
      </c>
      <c r="E114" s="449" t="s">
        <v>985</v>
      </c>
      <c r="F114" s="446" t="s">
        <v>1367</v>
      </c>
      <c r="G114" s="450">
        <f>'3-OPP'!E19</f>
        <v>81516598</v>
      </c>
    </row>
    <row r="115" spans="1:7" ht="15.75">
      <c r="A115" s="445" t="str">
        <f t="shared" si="12"/>
        <v>ДФ ДСК Стандарт</v>
      </c>
      <c r="B115" s="446" t="str">
        <f t="shared" si="13"/>
        <v>РГ-05-1203</v>
      </c>
      <c r="C115" s="447">
        <f t="shared" si="14"/>
        <v>44561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Стандарт</v>
      </c>
      <c r="B116" s="446" t="str">
        <f t="shared" si="13"/>
        <v>РГ-05-1203</v>
      </c>
      <c r="C116" s="447">
        <f t="shared" si="14"/>
        <v>44561</v>
      </c>
      <c r="D116" s="448" t="s">
        <v>837</v>
      </c>
      <c r="E116" s="451" t="s">
        <v>958</v>
      </c>
      <c r="F116" s="446" t="s">
        <v>1367</v>
      </c>
      <c r="G116" s="450">
        <f>'3-OPP'!E21</f>
        <v>-81943947</v>
      </c>
    </row>
    <row r="117" spans="1:7" ht="31.5">
      <c r="A117" s="445" t="str">
        <f t="shared" si="12"/>
        <v>ДФ ДСК Стандарт</v>
      </c>
      <c r="B117" s="446" t="str">
        <f t="shared" si="13"/>
        <v>РГ-05-1203</v>
      </c>
      <c r="C117" s="447">
        <f t="shared" si="14"/>
        <v>44561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Стандарт</v>
      </c>
      <c r="B118" s="446" t="str">
        <f t="shared" si="13"/>
        <v>РГ-05-1203</v>
      </c>
      <c r="C118" s="447">
        <f t="shared" si="14"/>
        <v>44561</v>
      </c>
      <c r="D118" s="448" t="s">
        <v>839</v>
      </c>
      <c r="E118" s="451" t="s">
        <v>960</v>
      </c>
      <c r="F118" s="446" t="s">
        <v>1367</v>
      </c>
      <c r="G118" s="450">
        <f>'3-OPP'!E23</f>
        <v>1540872</v>
      </c>
    </row>
    <row r="119" spans="1:7" ht="15.75">
      <c r="A119" s="445" t="str">
        <f t="shared" si="12"/>
        <v>ДФ ДСК Стандарт</v>
      </c>
      <c r="B119" s="446" t="str">
        <f t="shared" si="13"/>
        <v>РГ-05-1203</v>
      </c>
      <c r="C119" s="447">
        <f t="shared" si="14"/>
        <v>44561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Стандарт</v>
      </c>
      <c r="B120" s="446" t="str">
        <f t="shared" si="13"/>
        <v>РГ-05-1203</v>
      </c>
      <c r="C120" s="447">
        <f t="shared" si="14"/>
        <v>44561</v>
      </c>
      <c r="D120" s="448" t="s">
        <v>841</v>
      </c>
      <c r="E120" s="453" t="s">
        <v>962</v>
      </c>
      <c r="F120" s="446" t="s">
        <v>1367</v>
      </c>
      <c r="G120" s="450">
        <f>'3-OPP'!E25</f>
        <v>-850654</v>
      </c>
    </row>
    <row r="121" spans="1:7" ht="15.75">
      <c r="A121" s="445" t="str">
        <f t="shared" si="12"/>
        <v>ДФ ДСК Стандарт</v>
      </c>
      <c r="B121" s="446" t="str">
        <f t="shared" si="13"/>
        <v>РГ-05-1203</v>
      </c>
      <c r="C121" s="447">
        <f t="shared" si="14"/>
        <v>44561</v>
      </c>
      <c r="D121" s="448" t="s">
        <v>842</v>
      </c>
      <c r="E121" s="453" t="s">
        <v>963</v>
      </c>
      <c r="F121" s="446" t="s">
        <v>1367</v>
      </c>
      <c r="G121" s="450">
        <f>'3-OPP'!E26</f>
        <v>-32671</v>
      </c>
    </row>
    <row r="122" spans="1:7" ht="15.75">
      <c r="A122" s="445" t="str">
        <f t="shared" si="12"/>
        <v>ДФ ДСК Стандарт</v>
      </c>
      <c r="B122" s="446" t="str">
        <f t="shared" si="13"/>
        <v>РГ-05-1203</v>
      </c>
      <c r="C122" s="447">
        <f t="shared" si="14"/>
        <v>44561</v>
      </c>
      <c r="D122" s="448" t="s">
        <v>843</v>
      </c>
      <c r="E122" s="453" t="s">
        <v>964</v>
      </c>
      <c r="F122" s="446" t="s">
        <v>1367</v>
      </c>
      <c r="G122" s="450">
        <f>'3-OPP'!E27</f>
        <v>-5329</v>
      </c>
    </row>
    <row r="123" spans="1:7" ht="15.75">
      <c r="A123" s="445" t="str">
        <f t="shared" si="12"/>
        <v>ДФ ДСК Стандарт</v>
      </c>
      <c r="B123" s="446" t="str">
        <f t="shared" si="13"/>
        <v>РГ-05-1203</v>
      </c>
      <c r="C123" s="447">
        <f t="shared" si="14"/>
        <v>44561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Стандарт</v>
      </c>
      <c r="B124" s="446" t="str">
        <f t="shared" si="13"/>
        <v>РГ-05-1203</v>
      </c>
      <c r="C124" s="447">
        <f t="shared" si="14"/>
        <v>44561</v>
      </c>
      <c r="D124" s="454" t="s">
        <v>845</v>
      </c>
      <c r="E124" s="449" t="s">
        <v>115</v>
      </c>
      <c r="F124" s="446" t="s">
        <v>1367</v>
      </c>
      <c r="G124" s="450">
        <f>'3-OPP'!E29</f>
        <v>-81291729</v>
      </c>
    </row>
    <row r="125" spans="1:7" ht="15.75">
      <c r="A125" s="445" t="str">
        <f t="shared" si="12"/>
        <v>ДФ ДСК Стандарт</v>
      </c>
      <c r="B125" s="446" t="str">
        <f t="shared" si="13"/>
        <v>РГ-05-1203</v>
      </c>
      <c r="C125" s="447">
        <f t="shared" si="14"/>
        <v>44561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Стандарт</v>
      </c>
      <c r="B126" s="446" t="str">
        <f t="shared" si="13"/>
        <v>РГ-05-1203</v>
      </c>
      <c r="C126" s="447">
        <f t="shared" si="14"/>
        <v>44561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Стандарт</v>
      </c>
      <c r="B127" s="446" t="str">
        <f t="shared" si="13"/>
        <v>РГ-05-1203</v>
      </c>
      <c r="C127" s="447">
        <f t="shared" si="14"/>
        <v>44561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Стандарт</v>
      </c>
      <c r="B128" s="446" t="str">
        <f t="shared" si="13"/>
        <v>РГ-05-1203</v>
      </c>
      <c r="C128" s="447">
        <f t="shared" si="14"/>
        <v>44561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Стандарт</v>
      </c>
      <c r="B129" s="446" t="str">
        <f t="shared" si="13"/>
        <v>РГ-05-1203</v>
      </c>
      <c r="C129" s="447">
        <f t="shared" si="14"/>
        <v>44561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Стандарт</v>
      </c>
      <c r="B130" s="446" t="str">
        <f t="shared" si="13"/>
        <v>РГ-05-1203</v>
      </c>
      <c r="C130" s="447">
        <f t="shared" si="14"/>
        <v>44561</v>
      </c>
      <c r="D130" s="448" t="s">
        <v>850</v>
      </c>
      <c r="E130" s="451" t="s">
        <v>970</v>
      </c>
      <c r="F130" s="446" t="s">
        <v>1367</v>
      </c>
      <c r="G130" s="450">
        <f>'3-OPP'!E35</f>
        <v>-2114</v>
      </c>
    </row>
    <row r="131" spans="1:7" ht="31.5">
      <c r="A131" s="445" t="str">
        <f t="shared" si="12"/>
        <v>ДФ ДСК Стандарт</v>
      </c>
      <c r="B131" s="446" t="str">
        <f t="shared" si="13"/>
        <v>РГ-05-1203</v>
      </c>
      <c r="C131" s="447">
        <f t="shared" si="14"/>
        <v>44561</v>
      </c>
      <c r="D131" s="454" t="s">
        <v>851</v>
      </c>
      <c r="E131" s="449" t="s">
        <v>148</v>
      </c>
      <c r="F131" s="446" t="s">
        <v>1367</v>
      </c>
      <c r="G131" s="450">
        <f>'3-OPP'!E36</f>
        <v>-2114</v>
      </c>
    </row>
    <row r="132" spans="1:7" ht="31.5">
      <c r="A132" s="445" t="str">
        <f t="shared" si="12"/>
        <v>ДФ ДСК Стандарт</v>
      </c>
      <c r="B132" s="446" t="str">
        <f t="shared" si="13"/>
        <v>РГ-05-1203</v>
      </c>
      <c r="C132" s="447">
        <f t="shared" si="14"/>
        <v>44561</v>
      </c>
      <c r="D132" s="454" t="s">
        <v>852</v>
      </c>
      <c r="E132" s="449" t="s">
        <v>62</v>
      </c>
      <c r="F132" s="446" t="s">
        <v>1367</v>
      </c>
      <c r="G132" s="450">
        <f>'3-OPP'!E37</f>
        <v>222755</v>
      </c>
    </row>
    <row r="133" spans="1:7" ht="31.5">
      <c r="A133" s="445" t="str">
        <f t="shared" si="12"/>
        <v>ДФ ДСК Стандарт</v>
      </c>
      <c r="B133" s="446" t="str">
        <f t="shared" si="13"/>
        <v>РГ-05-1203</v>
      </c>
      <c r="C133" s="447">
        <f t="shared" si="14"/>
        <v>44561</v>
      </c>
      <c r="D133" s="454" t="s">
        <v>853</v>
      </c>
      <c r="E133" s="449" t="s">
        <v>982</v>
      </c>
      <c r="F133" s="446" t="s">
        <v>1367</v>
      </c>
      <c r="G133" s="450">
        <f>'3-OPP'!E38</f>
        <v>25840779</v>
      </c>
    </row>
    <row r="134" spans="1:7" ht="31.5">
      <c r="A134" s="445" t="str">
        <f t="shared" si="12"/>
        <v>ДФ ДСК Стандарт</v>
      </c>
      <c r="B134" s="446" t="str">
        <f t="shared" si="13"/>
        <v>РГ-05-1203</v>
      </c>
      <c r="C134" s="447">
        <f t="shared" si="14"/>
        <v>44561</v>
      </c>
      <c r="D134" s="454" t="s">
        <v>854</v>
      </c>
      <c r="E134" s="449" t="s">
        <v>983</v>
      </c>
      <c r="F134" s="446" t="s">
        <v>1367</v>
      </c>
      <c r="G134" s="450">
        <f>'3-OPP'!E39</f>
        <v>26063534</v>
      </c>
    </row>
    <row r="135" spans="1:7" ht="15.75">
      <c r="A135" s="445" t="str">
        <f t="shared" si="12"/>
        <v>ДФ ДСК Стандарт</v>
      </c>
      <c r="B135" s="446" t="str">
        <f t="shared" si="13"/>
        <v>РГ-05-1203</v>
      </c>
      <c r="C135" s="447">
        <f t="shared" si="14"/>
        <v>44561</v>
      </c>
      <c r="D135" s="448" t="s">
        <v>855</v>
      </c>
      <c r="E135" s="452" t="s">
        <v>91</v>
      </c>
      <c r="F135" s="446" t="s">
        <v>1367</v>
      </c>
      <c r="G135" s="450">
        <f>'3-OPP'!E40</f>
        <v>22913534</v>
      </c>
    </row>
    <row r="136" spans="1:7" ht="31.5">
      <c r="A136" s="433" t="str">
        <f t="shared" si="12"/>
        <v>ДФ ДСК Стандарт</v>
      </c>
      <c r="B136" s="434" t="str">
        <f t="shared" si="13"/>
        <v>РГ-05-1203</v>
      </c>
      <c r="C136" s="435">
        <f t="shared" si="14"/>
        <v>44561</v>
      </c>
      <c r="D136" s="455" t="s">
        <v>856</v>
      </c>
      <c r="E136" s="456" t="s">
        <v>95</v>
      </c>
      <c r="F136" s="434" t="s">
        <v>1368</v>
      </c>
      <c r="G136" s="438">
        <f>'4-OSK'!I13</f>
        <v>70466320</v>
      </c>
    </row>
    <row r="137" spans="1:7" ht="31.5">
      <c r="A137" s="433" t="str">
        <f t="shared" si="12"/>
        <v>ДФ ДСК Стандарт</v>
      </c>
      <c r="B137" s="434" t="str">
        <f t="shared" si="13"/>
        <v>РГ-05-1203</v>
      </c>
      <c r="C137" s="435">
        <f t="shared" si="14"/>
        <v>44561</v>
      </c>
      <c r="D137" s="455" t="s">
        <v>857</v>
      </c>
      <c r="E137" s="456" t="s">
        <v>49</v>
      </c>
      <c r="F137" s="434" t="s">
        <v>1368</v>
      </c>
      <c r="G137" s="438">
        <f>'4-OSK'!I14</f>
        <v>77761144</v>
      </c>
    </row>
    <row r="138" spans="1:7" ht="31.5">
      <c r="A138" s="433" t="str">
        <f t="shared" si="12"/>
        <v>ДФ ДСК Стандарт</v>
      </c>
      <c r="B138" s="434" t="str">
        <f t="shared" si="13"/>
        <v>РГ-05-1203</v>
      </c>
      <c r="C138" s="435">
        <f t="shared" si="14"/>
        <v>44561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Стандарт</v>
      </c>
      <c r="B139" s="434" t="str">
        <f t="shared" si="13"/>
        <v>РГ-05-1203</v>
      </c>
      <c r="C139" s="435">
        <f t="shared" si="14"/>
        <v>44561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Стандарт</v>
      </c>
      <c r="B140" s="434" t="str">
        <f t="shared" si="13"/>
        <v>РГ-05-1203</v>
      </c>
      <c r="C140" s="435">
        <f t="shared" si="14"/>
        <v>44561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Стандарт</v>
      </c>
      <c r="B141" s="434" t="str">
        <f t="shared" si="13"/>
        <v>РГ-05-1203</v>
      </c>
      <c r="C141" s="435">
        <f t="shared" si="14"/>
        <v>44561</v>
      </c>
      <c r="D141" s="455" t="s">
        <v>861</v>
      </c>
      <c r="E141" s="456" t="s">
        <v>51</v>
      </c>
      <c r="F141" s="434" t="s">
        <v>1368</v>
      </c>
      <c r="G141" s="438">
        <f>'4-OSK'!I18</f>
        <v>77761144</v>
      </c>
    </row>
    <row r="142" spans="1:7" ht="31.5">
      <c r="A142" s="433" t="str">
        <f aca="true" t="shared" si="15" ref="A142:A155">dfName</f>
        <v>ДФ ДСК Стандарт</v>
      </c>
      <c r="B142" s="434" t="str">
        <f aca="true" t="shared" si="16" ref="B142:B155">dfRG</f>
        <v>РГ-05-1203</v>
      </c>
      <c r="C142" s="435">
        <f aca="true" t="shared" si="17" ref="C142:C155">EndDate</f>
        <v>44561</v>
      </c>
      <c r="D142" s="455" t="s">
        <v>862</v>
      </c>
      <c r="E142" s="456" t="s">
        <v>149</v>
      </c>
      <c r="F142" s="434" t="s">
        <v>1368</v>
      </c>
      <c r="G142" s="438">
        <f>'4-OSK'!I19</f>
        <v>81516598</v>
      </c>
    </row>
    <row r="143" spans="1:7" ht="31.5">
      <c r="A143" s="433" t="str">
        <f t="shared" si="15"/>
        <v>ДФ ДСК Стандарт</v>
      </c>
      <c r="B143" s="434" t="str">
        <f t="shared" si="16"/>
        <v>РГ-05-1203</v>
      </c>
      <c r="C143" s="435">
        <f t="shared" si="17"/>
        <v>44561</v>
      </c>
      <c r="D143" s="455" t="s">
        <v>863</v>
      </c>
      <c r="E143" s="457" t="s">
        <v>225</v>
      </c>
      <c r="F143" s="434" t="s">
        <v>1368</v>
      </c>
      <c r="G143" s="438">
        <f>'4-OSK'!I20</f>
        <v>103324794</v>
      </c>
    </row>
    <row r="144" spans="1:7" ht="31.5">
      <c r="A144" s="433" t="str">
        <f t="shared" si="15"/>
        <v>ДФ ДСК Стандарт</v>
      </c>
      <c r="B144" s="434" t="str">
        <f t="shared" si="16"/>
        <v>РГ-05-1203</v>
      </c>
      <c r="C144" s="435">
        <f t="shared" si="17"/>
        <v>44561</v>
      </c>
      <c r="D144" s="455" t="s">
        <v>864</v>
      </c>
      <c r="E144" s="457" t="s">
        <v>226</v>
      </c>
      <c r="F144" s="434" t="s">
        <v>1368</v>
      </c>
      <c r="G144" s="438">
        <f>'4-OSK'!I21</f>
        <v>-21808196</v>
      </c>
    </row>
    <row r="145" spans="1:7" ht="31.5">
      <c r="A145" s="433" t="str">
        <f t="shared" si="15"/>
        <v>ДФ ДСК Стандарт</v>
      </c>
      <c r="B145" s="434" t="str">
        <f t="shared" si="16"/>
        <v>РГ-05-1203</v>
      </c>
      <c r="C145" s="435">
        <f t="shared" si="17"/>
        <v>44561</v>
      </c>
      <c r="D145" s="455" t="s">
        <v>865</v>
      </c>
      <c r="E145" s="456" t="s">
        <v>52</v>
      </c>
      <c r="F145" s="434" t="s">
        <v>1368</v>
      </c>
      <c r="G145" s="438">
        <f>'4-OSK'!I22</f>
        <v>-1049780</v>
      </c>
    </row>
    <row r="146" spans="1:7" ht="31.5">
      <c r="A146" s="433" t="str">
        <f t="shared" si="15"/>
        <v>ДФ ДСК Стандарт</v>
      </c>
      <c r="B146" s="434" t="str">
        <f t="shared" si="16"/>
        <v>РГ-05-1203</v>
      </c>
      <c r="C146" s="435">
        <f t="shared" si="17"/>
        <v>44561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Стандарт</v>
      </c>
      <c r="B147" s="434" t="str">
        <f t="shared" si="16"/>
        <v>РГ-05-1203</v>
      </c>
      <c r="C147" s="435">
        <f t="shared" si="17"/>
        <v>44561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Стандарт</v>
      </c>
      <c r="B148" s="434" t="str">
        <f t="shared" si="16"/>
        <v>РГ-05-1203</v>
      </c>
      <c r="C148" s="435">
        <f t="shared" si="17"/>
        <v>44561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Стандарт</v>
      </c>
      <c r="B149" s="434" t="str">
        <f t="shared" si="16"/>
        <v>РГ-05-1203</v>
      </c>
      <c r="C149" s="435">
        <f t="shared" si="17"/>
        <v>44561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Стандарт</v>
      </c>
      <c r="B150" s="434" t="str">
        <f t="shared" si="16"/>
        <v>РГ-05-1203</v>
      </c>
      <c r="C150" s="435">
        <f t="shared" si="17"/>
        <v>44561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Стандарт</v>
      </c>
      <c r="B151" s="434" t="str">
        <f t="shared" si="16"/>
        <v>РГ-05-1203</v>
      </c>
      <c r="C151" s="435">
        <f t="shared" si="17"/>
        <v>44561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Стандарт</v>
      </c>
      <c r="B152" s="434" t="str">
        <f t="shared" si="16"/>
        <v>РГ-05-1203</v>
      </c>
      <c r="C152" s="435">
        <f t="shared" si="17"/>
        <v>44561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Стандарт</v>
      </c>
      <c r="B153" s="434" t="str">
        <f t="shared" si="16"/>
        <v>РГ-05-1203</v>
      </c>
      <c r="C153" s="435">
        <f t="shared" si="17"/>
        <v>44561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Стандарт</v>
      </c>
      <c r="B154" s="434" t="str">
        <f t="shared" si="16"/>
        <v>РГ-05-1203</v>
      </c>
      <c r="C154" s="435">
        <f t="shared" si="17"/>
        <v>44561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Стандарт</v>
      </c>
      <c r="B155" s="434" t="str">
        <f t="shared" si="16"/>
        <v>РГ-05-1203</v>
      </c>
      <c r="C155" s="435">
        <f t="shared" si="17"/>
        <v>44561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Стандарт</v>
      </c>
      <c r="B157" s="434" t="str">
        <f aca="true" t="shared" si="19" ref="B157:B199">dfRG</f>
        <v>РГ-05-1203</v>
      </c>
      <c r="C157" s="435">
        <f aca="true" t="shared" si="20" ref="C157:C199">EndDate</f>
        <v>44561</v>
      </c>
      <c r="D157" s="455" t="s">
        <v>865</v>
      </c>
      <c r="E157" s="456" t="s">
        <v>55</v>
      </c>
      <c r="F157" s="434" t="s">
        <v>1368</v>
      </c>
      <c r="G157" s="438">
        <f>'4-OSK'!I34</f>
        <v>158227962</v>
      </c>
    </row>
    <row r="158" spans="1:7" ht="31.5">
      <c r="A158" s="433" t="str">
        <f t="shared" si="18"/>
        <v>ДФ ДСК Стандарт</v>
      </c>
      <c r="B158" s="434" t="str">
        <f t="shared" si="19"/>
        <v>РГ-05-1203</v>
      </c>
      <c r="C158" s="435">
        <f t="shared" si="20"/>
        <v>44561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Стандарт</v>
      </c>
      <c r="B159" s="434" t="str">
        <f t="shared" si="19"/>
        <v>РГ-05-1203</v>
      </c>
      <c r="C159" s="435">
        <f t="shared" si="20"/>
        <v>44561</v>
      </c>
      <c r="D159" s="455" t="s">
        <v>878</v>
      </c>
      <c r="E159" s="456" t="s">
        <v>56</v>
      </c>
      <c r="F159" s="434" t="s">
        <v>1368</v>
      </c>
      <c r="G159" s="438">
        <f>'4-OSK'!I36</f>
        <v>158227962</v>
      </c>
    </row>
    <row r="160" spans="1:7" ht="15.75">
      <c r="A160" s="474" t="str">
        <f t="shared" si="18"/>
        <v>ДФ ДСК Стандарт</v>
      </c>
      <c r="B160" s="475" t="str">
        <f t="shared" si="19"/>
        <v>РГ-05-1203</v>
      </c>
      <c r="C160" s="476">
        <f t="shared" si="20"/>
        <v>44561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Стандарт</v>
      </c>
      <c r="B161" s="475" t="str">
        <f t="shared" si="19"/>
        <v>РГ-05-1203</v>
      </c>
      <c r="C161" s="476">
        <f t="shared" si="20"/>
        <v>44561</v>
      </c>
      <c r="D161" s="572" t="s">
        <v>1396</v>
      </c>
      <c r="E161" s="573" t="s">
        <v>1374</v>
      </c>
      <c r="F161" s="475" t="s">
        <v>1409</v>
      </c>
      <c r="G161" s="604">
        <f>'5-DI'!D12</f>
        <v>47929561</v>
      </c>
    </row>
    <row r="162" spans="1:7" ht="15.75">
      <c r="A162" s="474" t="str">
        <f t="shared" si="18"/>
        <v>ДФ ДСК Стандарт</v>
      </c>
      <c r="B162" s="475" t="str">
        <f t="shared" si="19"/>
        <v>РГ-05-1203</v>
      </c>
      <c r="C162" s="476">
        <f t="shared" si="20"/>
        <v>44561</v>
      </c>
      <c r="D162" s="572" t="s">
        <v>1397</v>
      </c>
      <c r="E162" s="574" t="s">
        <v>1373</v>
      </c>
      <c r="F162" s="475" t="s">
        <v>1409</v>
      </c>
      <c r="G162" s="604">
        <f>'5-DI'!D13</f>
        <v>98216357</v>
      </c>
    </row>
    <row r="163" spans="1:7" ht="15.75">
      <c r="A163" s="474" t="str">
        <f t="shared" si="18"/>
        <v>ДФ ДСК Стандарт</v>
      </c>
      <c r="B163" s="475" t="str">
        <f t="shared" si="19"/>
        <v>РГ-05-1203</v>
      </c>
      <c r="C163" s="476">
        <f t="shared" si="20"/>
        <v>44561</v>
      </c>
      <c r="D163" s="572" t="s">
        <v>1398</v>
      </c>
      <c r="E163" s="575" t="s">
        <v>1386</v>
      </c>
      <c r="F163" s="475" t="s">
        <v>1409</v>
      </c>
      <c r="G163" s="604">
        <f>'5-DI'!D14</f>
        <v>63733087</v>
      </c>
    </row>
    <row r="164" spans="1:7" ht="31.5">
      <c r="A164" s="474" t="str">
        <f t="shared" si="18"/>
        <v>ДФ ДСК Стандарт</v>
      </c>
      <c r="B164" s="475" t="str">
        <f t="shared" si="19"/>
        <v>РГ-05-1203</v>
      </c>
      <c r="C164" s="476">
        <f t="shared" si="20"/>
        <v>44561</v>
      </c>
      <c r="D164" s="572" t="s">
        <v>1399</v>
      </c>
      <c r="E164" s="575" t="s">
        <v>1388</v>
      </c>
      <c r="F164" s="475" t="s">
        <v>1409</v>
      </c>
      <c r="G164" s="605">
        <f>'5-DI'!D15</f>
        <v>103324794</v>
      </c>
    </row>
    <row r="165" spans="1:7" ht="15.75">
      <c r="A165" s="474" t="str">
        <f t="shared" si="18"/>
        <v>ДФ ДСК Стандарт</v>
      </c>
      <c r="B165" s="475" t="str">
        <f t="shared" si="19"/>
        <v>РГ-05-1203</v>
      </c>
      <c r="C165" s="476">
        <f t="shared" si="20"/>
        <v>44561</v>
      </c>
      <c r="D165" s="572" t="s">
        <v>1400</v>
      </c>
      <c r="E165" s="575" t="s">
        <v>1387</v>
      </c>
      <c r="F165" s="475" t="s">
        <v>1409</v>
      </c>
      <c r="G165" s="604">
        <f>'5-DI'!D16</f>
        <v>13446291</v>
      </c>
    </row>
    <row r="166" spans="1:7" ht="31.5">
      <c r="A166" s="474" t="str">
        <f t="shared" si="18"/>
        <v>ДФ ДСК Стандарт</v>
      </c>
      <c r="B166" s="475" t="str">
        <f t="shared" si="19"/>
        <v>РГ-05-1203</v>
      </c>
      <c r="C166" s="476">
        <f t="shared" si="20"/>
        <v>44561</v>
      </c>
      <c r="D166" s="572" t="s">
        <v>1401</v>
      </c>
      <c r="E166" s="575" t="s">
        <v>1389</v>
      </c>
      <c r="F166" s="475" t="s">
        <v>1409</v>
      </c>
      <c r="G166" s="605">
        <f>'5-DI'!D17</f>
        <v>21808196</v>
      </c>
    </row>
    <row r="167" spans="1:7" ht="31.5">
      <c r="A167" s="474" t="str">
        <f t="shared" si="18"/>
        <v>ДФ ДСК Стандарт</v>
      </c>
      <c r="B167" s="475" t="str">
        <f t="shared" si="19"/>
        <v>РГ-05-1203</v>
      </c>
      <c r="C167" s="476">
        <f t="shared" si="20"/>
        <v>44561</v>
      </c>
      <c r="D167" s="572" t="s">
        <v>1402</v>
      </c>
      <c r="E167" s="575" t="s">
        <v>1390</v>
      </c>
      <c r="F167" s="475" t="s">
        <v>1409</v>
      </c>
      <c r="G167" s="604">
        <f>'5-DI'!D18</f>
        <v>1.6224</v>
      </c>
    </row>
    <row r="168" spans="1:7" ht="31.5">
      <c r="A168" s="474" t="str">
        <f t="shared" si="18"/>
        <v>ДФ ДСК Стандарт</v>
      </c>
      <c r="B168" s="475" t="str">
        <f t="shared" si="19"/>
        <v>РГ-05-1203</v>
      </c>
      <c r="C168" s="476">
        <f t="shared" si="20"/>
        <v>44561</v>
      </c>
      <c r="D168" s="572" t="s">
        <v>1403</v>
      </c>
      <c r="E168" s="575" t="s">
        <v>1391</v>
      </c>
      <c r="F168" s="475" t="s">
        <v>1409</v>
      </c>
      <c r="G168" s="604">
        <f>'5-DI'!D19</f>
        <v>1.61101</v>
      </c>
    </row>
    <row r="169" spans="1:7" ht="15.75">
      <c r="A169" s="474" t="str">
        <f t="shared" si="18"/>
        <v>ДФ ДСК Стандарт</v>
      </c>
      <c r="B169" s="475" t="str">
        <f t="shared" si="19"/>
        <v>РГ-05-1203</v>
      </c>
      <c r="C169" s="476">
        <f t="shared" si="20"/>
        <v>44561</v>
      </c>
      <c r="D169" s="572" t="s">
        <v>1404</v>
      </c>
      <c r="E169" s="576" t="s">
        <v>1392</v>
      </c>
      <c r="F169" s="475" t="s">
        <v>1409</v>
      </c>
      <c r="G169" s="606">
        <f>'5-DI'!D21</f>
        <v>907906</v>
      </c>
    </row>
    <row r="170" spans="1:7" ht="15.75">
      <c r="A170" s="474" t="str">
        <f t="shared" si="18"/>
        <v>ДФ ДСК Стандарт</v>
      </c>
      <c r="B170" s="475" t="str">
        <f t="shared" si="19"/>
        <v>РГ-05-1203</v>
      </c>
      <c r="C170" s="476">
        <f t="shared" si="20"/>
        <v>44561</v>
      </c>
      <c r="D170" s="572" t="s">
        <v>1405</v>
      </c>
      <c r="E170" s="576" t="s">
        <v>1393</v>
      </c>
      <c r="F170" s="475" t="s">
        <v>1409</v>
      </c>
      <c r="G170" s="606">
        <f>'5-DI'!D22</f>
        <v>32671</v>
      </c>
    </row>
    <row r="171" spans="1:7" ht="15.75">
      <c r="A171" s="474" t="str">
        <f t="shared" si="18"/>
        <v>ДФ ДСК Стандарт</v>
      </c>
      <c r="B171" s="475" t="str">
        <f t="shared" si="19"/>
        <v>РГ-05-1203</v>
      </c>
      <c r="C171" s="476">
        <f t="shared" si="20"/>
        <v>44561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ДФ ДСК Стандарт</v>
      </c>
      <c r="B172" s="475" t="str">
        <f t="shared" si="19"/>
        <v>РГ-05-1203</v>
      </c>
      <c r="C172" s="476">
        <f t="shared" si="20"/>
        <v>44561</v>
      </c>
      <c r="D172" s="572" t="s">
        <v>1447</v>
      </c>
      <c r="E172" s="576" t="s">
        <v>1443</v>
      </c>
      <c r="F172" s="475" t="s">
        <v>1409</v>
      </c>
      <c r="G172" s="607">
        <f>'5-DI'!D24</f>
        <v>-0.007020463510848174</v>
      </c>
    </row>
    <row r="173" spans="1:7" ht="15.75">
      <c r="A173" s="474" t="str">
        <f t="shared" si="18"/>
        <v>ДФ ДСК Стандарт</v>
      </c>
      <c r="B173" s="475" t="str">
        <f t="shared" si="19"/>
        <v>РГ-05-1203</v>
      </c>
      <c r="C173" s="476">
        <f t="shared" si="20"/>
        <v>44561</v>
      </c>
      <c r="D173" s="572" t="s">
        <v>1448</v>
      </c>
      <c r="E173" s="576" t="s">
        <v>1444</v>
      </c>
      <c r="F173" s="475" t="s">
        <v>1409</v>
      </c>
      <c r="G173" s="607">
        <f>'5-DI'!D25</f>
        <v>0.03007469687946096</v>
      </c>
    </row>
    <row r="174" spans="1:7" ht="15.75">
      <c r="A174" s="474" t="str">
        <f t="shared" si="18"/>
        <v>ДФ ДСК Стандарт</v>
      </c>
      <c r="B174" s="475" t="str">
        <f t="shared" si="19"/>
        <v>РГ-05-1203</v>
      </c>
      <c r="C174" s="476">
        <f t="shared" si="20"/>
        <v>44561</v>
      </c>
      <c r="D174" s="572" t="s">
        <v>1449</v>
      </c>
      <c r="E174" s="576" t="s">
        <v>1445</v>
      </c>
      <c r="F174" s="475" t="s">
        <v>1409</v>
      </c>
      <c r="G174" s="607">
        <f>'5-DI'!D26</f>
        <v>-0.007020463510848174</v>
      </c>
    </row>
    <row r="175" spans="1:7" ht="15.75">
      <c r="A175" s="474" t="str">
        <f t="shared" si="18"/>
        <v>ДФ ДСК Стандарт</v>
      </c>
      <c r="B175" s="475" t="str">
        <f t="shared" si="19"/>
        <v>РГ-05-1203</v>
      </c>
      <c r="C175" s="476">
        <f t="shared" si="20"/>
        <v>44561</v>
      </c>
      <c r="D175" s="572" t="s">
        <v>1450</v>
      </c>
      <c r="E175" s="576" t="s">
        <v>1446</v>
      </c>
      <c r="F175" s="475" t="s">
        <v>1409</v>
      </c>
      <c r="G175" s="607">
        <f>'5-DI'!D27</f>
        <v>0.010401731300572188</v>
      </c>
    </row>
    <row r="176" spans="1:7" ht="31.5">
      <c r="A176" s="445" t="str">
        <f t="shared" si="18"/>
        <v>ДФ ДСК Стандарт</v>
      </c>
      <c r="B176" s="446" t="str">
        <f t="shared" si="19"/>
        <v>РГ-05-1203</v>
      </c>
      <c r="C176" s="447">
        <f t="shared" si="20"/>
        <v>44561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Стандарт</v>
      </c>
      <c r="B177" s="446" t="str">
        <f t="shared" si="19"/>
        <v>РГ-05-1203</v>
      </c>
      <c r="C177" s="447">
        <f t="shared" si="20"/>
        <v>44561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Стандарт</v>
      </c>
      <c r="B178" s="446" t="str">
        <f t="shared" si="19"/>
        <v>РГ-05-1203</v>
      </c>
      <c r="C178" s="447">
        <f t="shared" si="20"/>
        <v>44561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Стандарт</v>
      </c>
      <c r="B179" s="446" t="str">
        <f t="shared" si="19"/>
        <v>РГ-05-1203</v>
      </c>
      <c r="C179" s="447">
        <f t="shared" si="20"/>
        <v>44561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Стандарт</v>
      </c>
      <c r="B180" s="446" t="str">
        <f t="shared" si="19"/>
        <v>РГ-05-1203</v>
      </c>
      <c r="C180" s="447">
        <f t="shared" si="20"/>
        <v>44561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Стандарт</v>
      </c>
      <c r="B181" s="446" t="str">
        <f t="shared" si="19"/>
        <v>РГ-05-1203</v>
      </c>
      <c r="C181" s="447">
        <f t="shared" si="20"/>
        <v>44561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Стандарт</v>
      </c>
      <c r="B182" s="446" t="str">
        <f t="shared" si="19"/>
        <v>РГ-05-1203</v>
      </c>
      <c r="C182" s="447">
        <f t="shared" si="20"/>
        <v>44561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Стандарт</v>
      </c>
      <c r="B183" s="466" t="str">
        <f t="shared" si="19"/>
        <v>РГ-05-1203</v>
      </c>
      <c r="C183" s="467">
        <f t="shared" si="20"/>
        <v>44561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Стандарт</v>
      </c>
      <c r="B184" s="466" t="str">
        <f t="shared" si="19"/>
        <v>РГ-05-1203</v>
      </c>
      <c r="C184" s="467">
        <f t="shared" si="20"/>
        <v>44561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Стандарт</v>
      </c>
      <c r="B185" s="466" t="str">
        <f t="shared" si="19"/>
        <v>РГ-05-1203</v>
      </c>
      <c r="C185" s="467">
        <f t="shared" si="20"/>
        <v>44561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Стандарт</v>
      </c>
      <c r="B186" s="466" t="str">
        <f t="shared" si="19"/>
        <v>РГ-05-1203</v>
      </c>
      <c r="C186" s="467">
        <f t="shared" si="20"/>
        <v>44561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Стандарт</v>
      </c>
      <c r="B187" s="466" t="str">
        <f t="shared" si="19"/>
        <v>РГ-05-1203</v>
      </c>
      <c r="C187" s="467">
        <f t="shared" si="20"/>
        <v>44561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Стандарт</v>
      </c>
      <c r="B188" s="466" t="str">
        <f t="shared" si="19"/>
        <v>РГ-05-1203</v>
      </c>
      <c r="C188" s="467">
        <f t="shared" si="20"/>
        <v>44561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Стандарт</v>
      </c>
      <c r="B189" s="466" t="str">
        <f t="shared" si="19"/>
        <v>РГ-05-1203</v>
      </c>
      <c r="C189" s="467">
        <f t="shared" si="20"/>
        <v>44561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Стандарт</v>
      </c>
      <c r="B190" s="466" t="str">
        <f t="shared" si="19"/>
        <v>РГ-05-1203</v>
      </c>
      <c r="C190" s="467">
        <f t="shared" si="20"/>
        <v>44561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Стандарт</v>
      </c>
      <c r="B191" s="466" t="str">
        <f t="shared" si="19"/>
        <v>РГ-05-1203</v>
      </c>
      <c r="C191" s="467">
        <f t="shared" si="20"/>
        <v>44561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Стандарт</v>
      </c>
      <c r="B192" s="466" t="str">
        <f t="shared" si="19"/>
        <v>РГ-05-1203</v>
      </c>
      <c r="C192" s="467">
        <f t="shared" si="20"/>
        <v>44561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Стандарт</v>
      </c>
      <c r="B193" s="466" t="str">
        <f t="shared" si="19"/>
        <v>РГ-05-1203</v>
      </c>
      <c r="C193" s="467">
        <f t="shared" si="20"/>
        <v>44561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Стандарт</v>
      </c>
      <c r="B194" s="466" t="str">
        <f t="shared" si="19"/>
        <v>РГ-05-1203</v>
      </c>
      <c r="C194" s="467">
        <f t="shared" si="20"/>
        <v>44561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Стандарт</v>
      </c>
      <c r="B195" s="466" t="str">
        <f t="shared" si="19"/>
        <v>РГ-05-1203</v>
      </c>
      <c r="C195" s="467">
        <f t="shared" si="20"/>
        <v>44561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Стандарт</v>
      </c>
      <c r="B196" s="466" t="str">
        <f t="shared" si="19"/>
        <v>РГ-05-1203</v>
      </c>
      <c r="C196" s="467">
        <f t="shared" si="20"/>
        <v>44561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Стандарт</v>
      </c>
      <c r="B197" s="475" t="str">
        <f t="shared" si="19"/>
        <v>РГ-05-1203</v>
      </c>
      <c r="C197" s="476">
        <f t="shared" si="20"/>
        <v>44561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Стандарт</v>
      </c>
      <c r="B198" s="475" t="str">
        <f t="shared" si="19"/>
        <v>РГ-05-1203</v>
      </c>
      <c r="C198" s="476">
        <f t="shared" si="20"/>
        <v>44561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Стандарт</v>
      </c>
      <c r="B199" s="475" t="str">
        <f t="shared" si="19"/>
        <v>РГ-05-1203</v>
      </c>
      <c r="C199" s="476">
        <f t="shared" si="20"/>
        <v>44561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Стандарт</v>
      </c>
      <c r="B200" s="475" t="str">
        <f aca="true" t="shared" si="22" ref="B200:B212">dfRG</f>
        <v>РГ-05-1203</v>
      </c>
      <c r="C200" s="476">
        <f aca="true" t="shared" si="23" ref="C200:C212">EndDate</f>
        <v>44561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Стандарт</v>
      </c>
      <c r="B201" s="475" t="str">
        <f t="shared" si="22"/>
        <v>РГ-05-1203</v>
      </c>
      <c r="C201" s="476">
        <f t="shared" si="23"/>
        <v>44561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Стандарт</v>
      </c>
      <c r="B202" s="475" t="str">
        <f t="shared" si="22"/>
        <v>РГ-05-1203</v>
      </c>
      <c r="C202" s="476">
        <f t="shared" si="23"/>
        <v>44561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Стандарт</v>
      </c>
      <c r="B203" s="475" t="str">
        <f t="shared" si="22"/>
        <v>РГ-05-1203</v>
      </c>
      <c r="C203" s="476">
        <f t="shared" si="23"/>
        <v>44561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Стандарт</v>
      </c>
      <c r="B204" s="475" t="str">
        <f t="shared" si="22"/>
        <v>РГ-05-1203</v>
      </c>
      <c r="C204" s="476">
        <f t="shared" si="23"/>
        <v>44561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Стандарт</v>
      </c>
      <c r="B205" s="475" t="str">
        <f t="shared" si="22"/>
        <v>РГ-05-1203</v>
      </c>
      <c r="C205" s="476">
        <f t="shared" si="23"/>
        <v>44561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Стандарт</v>
      </c>
      <c r="B206" s="475" t="str">
        <f t="shared" si="22"/>
        <v>РГ-05-1203</v>
      </c>
      <c r="C206" s="476">
        <f t="shared" si="23"/>
        <v>44561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Стандарт</v>
      </c>
      <c r="B207" s="475" t="str">
        <f t="shared" si="22"/>
        <v>РГ-05-1203</v>
      </c>
      <c r="C207" s="476">
        <f t="shared" si="23"/>
        <v>44561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Стандарт</v>
      </c>
      <c r="B208" s="475" t="str">
        <f t="shared" si="22"/>
        <v>РГ-05-1203</v>
      </c>
      <c r="C208" s="476">
        <f t="shared" si="23"/>
        <v>44561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Стандарт</v>
      </c>
      <c r="B209" s="475" t="str">
        <f t="shared" si="22"/>
        <v>РГ-05-1203</v>
      </c>
      <c r="C209" s="476">
        <f t="shared" si="23"/>
        <v>44561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Стандарт</v>
      </c>
      <c r="B210" s="475" t="str">
        <f t="shared" si="22"/>
        <v>РГ-05-1203</v>
      </c>
      <c r="C210" s="476">
        <f t="shared" si="23"/>
        <v>44561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Стандарт</v>
      </c>
      <c r="B211" s="475" t="str">
        <f t="shared" si="22"/>
        <v>РГ-05-1203</v>
      </c>
      <c r="C211" s="476">
        <f t="shared" si="23"/>
        <v>44561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Стандарт</v>
      </c>
      <c r="B212" s="484" t="str">
        <f t="shared" si="22"/>
        <v>РГ-05-1203</v>
      </c>
      <c r="C212" s="485">
        <f t="shared" si="23"/>
        <v>44561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D1">
      <selection activeCell="H20" sqref="H20:H22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98216357</v>
      </c>
      <c r="H11" s="250">
        <v>47929561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54287634</v>
      </c>
      <c r="H13" s="230">
        <v>23057832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54287634</v>
      </c>
      <c r="H16" s="251">
        <f>SUM(H13:H15)</f>
        <v>23057832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6773751</v>
      </c>
      <c r="H18" s="243">
        <f>SUM(H19:H20)</f>
        <v>6888682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7511814</v>
      </c>
      <c r="H19" s="230">
        <v>7511814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-738063</v>
      </c>
      <c r="H20" s="230">
        <v>-623132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/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22913534</v>
      </c>
      <c r="D22" s="230">
        <v>6933762</v>
      </c>
      <c r="E22" s="286" t="s">
        <v>990</v>
      </c>
      <c r="F22" s="229" t="s">
        <v>991</v>
      </c>
      <c r="G22" s="230">
        <v>-1049780</v>
      </c>
      <c r="H22" s="230">
        <v>-114931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3150000</v>
      </c>
      <c r="D23" s="230">
        <v>18907017</v>
      </c>
      <c r="E23" s="126" t="s">
        <v>29</v>
      </c>
      <c r="F23" s="222" t="s">
        <v>205</v>
      </c>
      <c r="G23" s="251">
        <f>G19+G21+G20+G22</f>
        <v>5723971</v>
      </c>
      <c r="H23" s="251">
        <f>H19+H21+H20+H22</f>
        <v>6773751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158227962</v>
      </c>
      <c r="H24" s="251">
        <f>H11+H16+H23</f>
        <v>77761144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26063534</v>
      </c>
      <c r="D25" s="251">
        <f>SUM(D21:D24)</f>
        <v>25840779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129735370</v>
      </c>
      <c r="D27" s="243">
        <f>SUM(D28:D31)</f>
        <v>50231112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107206</v>
      </c>
      <c r="H28" s="243">
        <f>SUM(H29:H31)</f>
        <v>49954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400</v>
      </c>
    </row>
    <row r="30" spans="1:8" ht="15.75">
      <c r="A30" s="294" t="s">
        <v>100</v>
      </c>
      <c r="B30" s="229" t="s">
        <v>180</v>
      </c>
      <c r="C30" s="257">
        <v>129735370</v>
      </c>
      <c r="D30" s="257">
        <v>50231112</v>
      </c>
      <c r="E30" s="264" t="s">
        <v>94</v>
      </c>
      <c r="F30" s="261" t="s">
        <v>210</v>
      </c>
      <c r="G30" s="257">
        <v>106806</v>
      </c>
      <c r="H30" s="257">
        <v>49554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1202607</v>
      </c>
      <c r="D33" s="257">
        <v>1207827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130937977</v>
      </c>
      <c r="D37" s="242">
        <f>SUM(D32:D36)+D27</f>
        <v>51438939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1300647</v>
      </c>
      <c r="D39" s="257">
        <v>497137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107206</v>
      </c>
      <c r="H40" s="258">
        <f>SUM(H32:H39)+H28+H27</f>
        <v>49954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33010</v>
      </c>
      <c r="D42" s="257">
        <v>34243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1333657</v>
      </c>
      <c r="D43" s="258">
        <f>SUM(D39:D42)</f>
        <v>531380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158335168</v>
      </c>
      <c r="D45" s="258">
        <f>D25+D37+D43+D44</f>
        <v>77811098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8">
        <f>C18+C45</f>
        <v>158335168</v>
      </c>
      <c r="D47" s="608">
        <f>D18+D45</f>
        <v>77811098</v>
      </c>
      <c r="E47" s="263" t="s">
        <v>35</v>
      </c>
      <c r="F47" s="222" t="s">
        <v>221</v>
      </c>
      <c r="G47" s="609">
        <f>G24+G40</f>
        <v>158335168</v>
      </c>
      <c r="H47" s="609">
        <f>H24+H40</f>
        <v>77811098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5" sqref="G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СТАНДАРТ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90">
        <f>ReportedCompletionDate</f>
        <v>44643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>
        <v>42697</v>
      </c>
      <c r="D12" s="244">
        <v>1043</v>
      </c>
      <c r="E12" s="135" t="s">
        <v>38</v>
      </c>
      <c r="F12" s="372" t="s">
        <v>811</v>
      </c>
      <c r="G12" s="244"/>
      <c r="H12" s="244"/>
      <c r="I12" s="131"/>
    </row>
    <row r="13" spans="1:9" s="123" customFormat="1" ht="31.5">
      <c r="A13" s="135" t="s">
        <v>936</v>
      </c>
      <c r="B13" s="372" t="s">
        <v>795</v>
      </c>
      <c r="C13" s="244"/>
      <c r="D13" s="244">
        <v>3079</v>
      </c>
      <c r="E13" s="135" t="s">
        <v>939</v>
      </c>
      <c r="F13" s="372" t="s">
        <v>812</v>
      </c>
      <c r="G13" s="244">
        <v>7193</v>
      </c>
      <c r="H13" s="244">
        <v>7956</v>
      </c>
      <c r="I13" s="131"/>
    </row>
    <row r="14" spans="1:9" s="123" customFormat="1" ht="31.5">
      <c r="A14" s="135" t="s">
        <v>937</v>
      </c>
      <c r="B14" s="372" t="s">
        <v>796</v>
      </c>
      <c r="C14" s="244">
        <v>7982602</v>
      </c>
      <c r="D14" s="244">
        <v>7701394</v>
      </c>
      <c r="E14" s="135" t="s">
        <v>940</v>
      </c>
      <c r="F14" s="372" t="s">
        <v>813</v>
      </c>
      <c r="G14" s="244">
        <v>6140640</v>
      </c>
      <c r="H14" s="244">
        <v>7018180</v>
      </c>
      <c r="I14" s="131"/>
    </row>
    <row r="15" spans="1:9" s="123" customFormat="1" ht="31.5">
      <c r="A15" s="135" t="s">
        <v>938</v>
      </c>
      <c r="B15" s="372" t="s">
        <v>797</v>
      </c>
      <c r="C15" s="244">
        <v>6828</v>
      </c>
      <c r="D15" s="244">
        <v>657541</v>
      </c>
      <c r="E15" s="135" t="s">
        <v>941</v>
      </c>
      <c r="F15" s="372" t="s">
        <v>814</v>
      </c>
      <c r="G15" s="244"/>
      <c r="H15" s="244">
        <v>637430</v>
      </c>
      <c r="I15" s="131"/>
    </row>
    <row r="16" spans="1:9" s="123" customFormat="1" ht="15.75">
      <c r="A16" s="135" t="s">
        <v>981</v>
      </c>
      <c r="B16" s="372" t="s">
        <v>798</v>
      </c>
      <c r="C16" s="244">
        <v>24861</v>
      </c>
      <c r="D16" s="244">
        <v>1216</v>
      </c>
      <c r="E16" s="156" t="s">
        <v>942</v>
      </c>
      <c r="F16" s="372" t="s">
        <v>815</v>
      </c>
      <c r="G16" s="244">
        <v>1802067</v>
      </c>
      <c r="H16" s="244">
        <v>1113789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8056988</v>
      </c>
      <c r="D18" s="247">
        <f>SUM(D12:D16)</f>
        <v>8364273</v>
      </c>
      <c r="E18" s="137" t="s">
        <v>20</v>
      </c>
      <c r="F18" s="373" t="s">
        <v>817</v>
      </c>
      <c r="G18" s="247">
        <f>SUM(G12:G17)</f>
        <v>7949900</v>
      </c>
      <c r="H18" s="247">
        <f>SUM(H12:H17)</f>
        <v>8777355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942692</v>
      </c>
      <c r="D21" s="244">
        <v>528013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942692</v>
      </c>
      <c r="D25" s="247">
        <f>SUM(D20:D24)</f>
        <v>528013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8999680</v>
      </c>
      <c r="D26" s="247">
        <f>D18+D25</f>
        <v>8892286</v>
      </c>
      <c r="E26" s="249" t="s">
        <v>40</v>
      </c>
      <c r="F26" s="373" t="s">
        <v>819</v>
      </c>
      <c r="G26" s="247">
        <f>G18+G25</f>
        <v>7949900</v>
      </c>
      <c r="H26" s="247">
        <f>H18+H25</f>
        <v>8777355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0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1049780</v>
      </c>
      <c r="H27" s="283">
        <f>IF((D26-H26)&gt;0,D26-H26,0)</f>
        <v>114931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0</v>
      </c>
      <c r="D29" s="247">
        <f>D27-D28</f>
        <v>0</v>
      </c>
      <c r="E29" s="249" t="s">
        <v>147</v>
      </c>
      <c r="F29" s="373" t="s">
        <v>821</v>
      </c>
      <c r="G29" s="247">
        <f>G27</f>
        <v>1049780</v>
      </c>
      <c r="H29" s="247">
        <f>H27</f>
        <v>114931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8999680</v>
      </c>
      <c r="D30" s="247">
        <f>D26+D28+D29</f>
        <v>8892286</v>
      </c>
      <c r="E30" s="249" t="s">
        <v>827</v>
      </c>
      <c r="F30" s="373" t="s">
        <v>822</v>
      </c>
      <c r="G30" s="247">
        <f>G26+G29</f>
        <v>8999680</v>
      </c>
      <c r="H30" s="247">
        <f>H26+H29</f>
        <v>8892286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14" sqref="D14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СТАНДАРТ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01.01.2021 - 31.12.2021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44643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103355835</v>
      </c>
      <c r="D13" s="523">
        <v>-21839237</v>
      </c>
      <c r="E13" s="524">
        <f>SUM(C13:D13)</f>
        <v>81516598</v>
      </c>
      <c r="F13" s="523">
        <v>32388573</v>
      </c>
      <c r="G13" s="523">
        <v>-24978917</v>
      </c>
      <c r="H13" s="524">
        <f>SUM(F13:G13)</f>
        <v>7409656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103355835</v>
      </c>
      <c r="D19" s="527">
        <f>SUM(D13:D14,D16:D18)</f>
        <v>-21839237</v>
      </c>
      <c r="E19" s="524">
        <f t="shared" si="0"/>
        <v>81516598</v>
      </c>
      <c r="F19" s="527">
        <f>SUM(F13:F14,F16:F18)</f>
        <v>32388573</v>
      </c>
      <c r="G19" s="527">
        <f>SUM(G13:G14,G16:G18)</f>
        <v>-24978917</v>
      </c>
      <c r="H19" s="524">
        <f t="shared" si="1"/>
        <v>7409656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9010270</v>
      </c>
      <c r="D21" s="523">
        <v>-90954217</v>
      </c>
      <c r="E21" s="524">
        <f>SUM(C21:D21)</f>
        <v>-81943947</v>
      </c>
      <c r="F21" s="523">
        <v>25347138</v>
      </c>
      <c r="G21" s="523">
        <v>-25942795</v>
      </c>
      <c r="H21" s="524">
        <f>SUM(F21:G21)</f>
        <v>-595657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1607117</v>
      </c>
      <c r="D23" s="523">
        <v>-66245</v>
      </c>
      <c r="E23" s="524">
        <f t="shared" si="2"/>
        <v>1540872</v>
      </c>
      <c r="F23" s="523">
        <v>1345470</v>
      </c>
      <c r="G23" s="523">
        <v>-2181</v>
      </c>
      <c r="H23" s="524">
        <f t="shared" si="3"/>
        <v>1343289</v>
      </c>
    </row>
    <row r="24" spans="1:8" ht="12.75">
      <c r="A24" s="522" t="s">
        <v>961</v>
      </c>
      <c r="B24" s="94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4" t="s">
        <v>841</v>
      </c>
      <c r="C25" s="523"/>
      <c r="D25" s="523">
        <v>-850654</v>
      </c>
      <c r="E25" s="524">
        <f t="shared" si="2"/>
        <v>-850654</v>
      </c>
      <c r="F25" s="523"/>
      <c r="G25" s="523">
        <v>-502522</v>
      </c>
      <c r="H25" s="524">
        <f t="shared" si="3"/>
        <v>-502522</v>
      </c>
    </row>
    <row r="26" spans="1:8" ht="12.75">
      <c r="A26" s="530" t="s">
        <v>963</v>
      </c>
      <c r="B26" s="94" t="s">
        <v>842</v>
      </c>
      <c r="C26" s="523"/>
      <c r="D26" s="523">
        <v>-32671</v>
      </c>
      <c r="E26" s="524">
        <f t="shared" si="2"/>
        <v>-32671</v>
      </c>
      <c r="F26" s="523"/>
      <c r="G26" s="523">
        <v>-19415</v>
      </c>
      <c r="H26" s="524">
        <f t="shared" si="3"/>
        <v>-19415</v>
      </c>
    </row>
    <row r="27" spans="1:8" ht="12.75">
      <c r="A27" s="526" t="s">
        <v>964</v>
      </c>
      <c r="B27" s="94" t="s">
        <v>843</v>
      </c>
      <c r="C27" s="523"/>
      <c r="D27" s="523">
        <v>-5329</v>
      </c>
      <c r="E27" s="524">
        <f t="shared" si="2"/>
        <v>-5329</v>
      </c>
      <c r="F27" s="523">
        <v>101942</v>
      </c>
      <c r="G27" s="523">
        <v>-83604</v>
      </c>
      <c r="H27" s="524">
        <f t="shared" si="3"/>
        <v>18338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10617387</v>
      </c>
      <c r="D29" s="527">
        <f>SUM(D21:D28)</f>
        <v>-91909116</v>
      </c>
      <c r="E29" s="524">
        <f t="shared" si="2"/>
        <v>-81291729</v>
      </c>
      <c r="F29" s="527">
        <f>SUM(F21:F28)</f>
        <v>26794550</v>
      </c>
      <c r="G29" s="527">
        <f>SUM(G21:G28)</f>
        <v>-26550517</v>
      </c>
      <c r="H29" s="524">
        <f t="shared" si="3"/>
        <v>244033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-2114</v>
      </c>
      <c r="E35" s="524">
        <f>SUM(C35:D35)</f>
        <v>-2114</v>
      </c>
      <c r="F35" s="523"/>
      <c r="G35" s="523">
        <v>-762</v>
      </c>
      <c r="H35" s="524">
        <f>SUM(F35:G35)</f>
        <v>-762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-2114</v>
      </c>
      <c r="E36" s="527">
        <f t="shared" si="4"/>
        <v>-2114</v>
      </c>
      <c r="F36" s="527">
        <f t="shared" si="4"/>
        <v>0</v>
      </c>
      <c r="G36" s="527">
        <f t="shared" si="4"/>
        <v>-762</v>
      </c>
      <c r="H36" s="527">
        <f t="shared" si="4"/>
        <v>-762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113973222</v>
      </c>
      <c r="D37" s="527">
        <f t="shared" si="5"/>
        <v>-113750467</v>
      </c>
      <c r="E37" s="527">
        <f t="shared" si="5"/>
        <v>222755</v>
      </c>
      <c r="F37" s="527">
        <f t="shared" si="5"/>
        <v>59183123</v>
      </c>
      <c r="G37" s="527">
        <f t="shared" si="5"/>
        <v>-51530196</v>
      </c>
      <c r="H37" s="527">
        <f t="shared" si="5"/>
        <v>7652927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25840779</v>
      </c>
      <c r="F38" s="527"/>
      <c r="G38" s="527"/>
      <c r="H38" s="533">
        <v>18187852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26063534</v>
      </c>
      <c r="F39" s="527"/>
      <c r="G39" s="527"/>
      <c r="H39" s="527">
        <f>SUM(H37:H38)</f>
        <v>25840779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22913534</v>
      </c>
      <c r="F40" s="524"/>
      <c r="G40" s="524"/>
      <c r="H40" s="523">
        <v>6933762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53"/>
      <c r="F9" s="653"/>
      <c r="G9" s="648" t="s">
        <v>43</v>
      </c>
      <c r="H9" s="649"/>
      <c r="I9" s="650" t="s">
        <v>44</v>
      </c>
      <c r="J9" s="104"/>
    </row>
    <row r="10" spans="1:10" ht="30.75" customHeight="1">
      <c r="A10" s="657"/>
      <c r="B10" s="657" t="s">
        <v>163</v>
      </c>
      <c r="C10" s="651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7"/>
      <c r="J10" s="104"/>
    </row>
    <row r="11" spans="1:10" ht="30.75" customHeight="1">
      <c r="A11" s="652"/>
      <c r="B11" s="652"/>
      <c r="C11" s="652"/>
      <c r="D11" s="656"/>
      <c r="E11" s="652"/>
      <c r="F11" s="656"/>
      <c r="G11" s="656"/>
      <c r="H11" s="656"/>
      <c r="I11" s="656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43395112</v>
      </c>
      <c r="D13" s="234">
        <v>20182526</v>
      </c>
      <c r="E13" s="234"/>
      <c r="F13" s="234"/>
      <c r="G13" s="234">
        <v>7511814</v>
      </c>
      <c r="H13" s="234">
        <v>-623132</v>
      </c>
      <c r="I13" s="610">
        <f>SUM(C13:H13)</f>
        <v>70466320</v>
      </c>
      <c r="J13" s="201"/>
    </row>
    <row r="14" spans="1:10" s="202" customFormat="1" ht="15">
      <c r="A14" s="203" t="s">
        <v>49</v>
      </c>
      <c r="B14" s="81" t="s">
        <v>857</v>
      </c>
      <c r="C14" s="610">
        <f>'1-SB'!H11</f>
        <v>47929561</v>
      </c>
      <c r="D14" s="610">
        <f>'1-SB'!H13</f>
        <v>23057832</v>
      </c>
      <c r="E14" s="610">
        <f>'1-SB'!H14</f>
        <v>0</v>
      </c>
      <c r="F14" s="610">
        <f>'1-SB'!H15</f>
        <v>0</v>
      </c>
      <c r="G14" s="610">
        <f>'1-SB'!H19+'1-SB'!H21</f>
        <v>7511814</v>
      </c>
      <c r="H14" s="610">
        <f>'1-SB'!H20+'1-SB'!H22</f>
        <v>-738063</v>
      </c>
      <c r="I14" s="610">
        <f aca="true" t="shared" si="0" ref="I14:I36">SUM(C14:H14)</f>
        <v>77761144</v>
      </c>
      <c r="J14" s="201"/>
    </row>
    <row r="15" spans="1:10" s="202" customFormat="1" ht="15">
      <c r="A15" s="203" t="s">
        <v>50</v>
      </c>
      <c r="B15" s="81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1">
        <f aca="true" t="shared" si="2" ref="C18:H18">C14+C15</f>
        <v>47929561</v>
      </c>
      <c r="D18" s="611">
        <f t="shared" si="2"/>
        <v>23057832</v>
      </c>
      <c r="E18" s="611">
        <f>E14+E15</f>
        <v>0</v>
      </c>
      <c r="F18" s="611">
        <f t="shared" si="2"/>
        <v>0</v>
      </c>
      <c r="G18" s="611">
        <f t="shared" si="2"/>
        <v>7511814</v>
      </c>
      <c r="H18" s="611">
        <f t="shared" si="2"/>
        <v>-738063</v>
      </c>
      <c r="I18" s="610">
        <f t="shared" si="0"/>
        <v>77761144</v>
      </c>
      <c r="J18" s="104"/>
    </row>
    <row r="19" spans="1:10" ht="15">
      <c r="A19" s="203" t="s">
        <v>149</v>
      </c>
      <c r="B19" s="81" t="s">
        <v>862</v>
      </c>
      <c r="C19" s="611">
        <f aca="true" t="shared" si="3" ref="C19:H19">SUM(C20:C21)</f>
        <v>50286796</v>
      </c>
      <c r="D19" s="611">
        <f t="shared" si="3"/>
        <v>31229802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81516598</v>
      </c>
      <c r="J19" s="104"/>
    </row>
    <row r="20" spans="1:10" ht="15">
      <c r="A20" s="204" t="s">
        <v>225</v>
      </c>
      <c r="B20" s="81" t="s">
        <v>863</v>
      </c>
      <c r="C20" s="235">
        <v>63733087</v>
      </c>
      <c r="D20" s="235">
        <v>39591707</v>
      </c>
      <c r="E20" s="235"/>
      <c r="F20" s="235"/>
      <c r="G20" s="235"/>
      <c r="H20" s="235"/>
      <c r="I20" s="610">
        <f t="shared" si="0"/>
        <v>103324794</v>
      </c>
      <c r="J20" s="104"/>
    </row>
    <row r="21" spans="1:10" ht="15">
      <c r="A21" s="204" t="s">
        <v>226</v>
      </c>
      <c r="B21" s="81" t="s">
        <v>864</v>
      </c>
      <c r="C21" s="235">
        <v>-13446291</v>
      </c>
      <c r="D21" s="235">
        <v>-8361905</v>
      </c>
      <c r="E21" s="235"/>
      <c r="F21" s="235"/>
      <c r="G21" s="235"/>
      <c r="H21" s="235"/>
      <c r="I21" s="610">
        <f t="shared" si="0"/>
        <v>-21808196</v>
      </c>
      <c r="J21" s="104"/>
    </row>
    <row r="22" spans="1:10" ht="15">
      <c r="A22" s="203" t="s">
        <v>52</v>
      </c>
      <c r="B22" s="81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-1049780</v>
      </c>
      <c r="I22" s="610">
        <f t="shared" si="0"/>
        <v>-1049780</v>
      </c>
      <c r="J22" s="104"/>
    </row>
    <row r="23" spans="1:10" ht="15">
      <c r="A23" s="204" t="s">
        <v>53</v>
      </c>
      <c r="B23" s="81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1">
        <f aca="true" t="shared" si="7" ref="C34:H34">SUM(C18,C19,C22,C23,C26,C27,C30,C33)</f>
        <v>98216357</v>
      </c>
      <c r="D34" s="611">
        <f t="shared" si="7"/>
        <v>54287634</v>
      </c>
      <c r="E34" s="611">
        <f t="shared" si="7"/>
        <v>0</v>
      </c>
      <c r="F34" s="611">
        <f t="shared" si="7"/>
        <v>0</v>
      </c>
      <c r="G34" s="611">
        <f t="shared" si="7"/>
        <v>7511814</v>
      </c>
      <c r="H34" s="611">
        <f t="shared" si="7"/>
        <v>-1787843</v>
      </c>
      <c r="I34" s="610">
        <f t="shared" si="0"/>
        <v>158227962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4">
        <f aca="true" t="shared" si="8" ref="C36:H36">SUM(C34:C35)</f>
        <v>98216357</v>
      </c>
      <c r="D36" s="614">
        <f t="shared" si="8"/>
        <v>54287634</v>
      </c>
      <c r="E36" s="614">
        <f t="shared" si="8"/>
        <v>0</v>
      </c>
      <c r="F36" s="614">
        <f t="shared" si="8"/>
        <v>0</v>
      </c>
      <c r="G36" s="614">
        <f t="shared" si="8"/>
        <v>7511814</v>
      </c>
      <c r="H36" s="614">
        <f t="shared" si="8"/>
        <v>-1787843</v>
      </c>
      <c r="I36" s="610">
        <f t="shared" si="0"/>
        <v>158227962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СТАНДАРТ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0">
        <v>47929561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0">
        <v>98216357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0">
        <v>63733087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1">
        <v>103324794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0">
        <v>13446291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1">
        <v>21808196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0">
        <v>1.6224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0">
        <v>1.61101</v>
      </c>
    </row>
    <row r="20" spans="1:4" s="160" customFormat="1" ht="15.75">
      <c r="A20" s="371">
        <v>10</v>
      </c>
      <c r="B20" s="562" t="s">
        <v>1483</v>
      </c>
      <c r="C20" s="570" t="s">
        <v>1404</v>
      </c>
      <c r="D20" s="600">
        <v>112086466</v>
      </c>
    </row>
    <row r="21" spans="1:4" ht="15.75">
      <c r="A21" s="371">
        <v>11</v>
      </c>
      <c r="B21" s="571" t="s">
        <v>1392</v>
      </c>
      <c r="C21" s="570" t="s">
        <v>1405</v>
      </c>
      <c r="D21" s="591">
        <v>907906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32671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0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-0.007020463510848174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0.03007469687946096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-0.007020463510848174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0.010401731300572188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СТАНДАРТ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5">
        <f aca="true" t="shared" si="0" ref="F13:F18">C13+D13-E13</f>
        <v>0</v>
      </c>
      <c r="G13" s="231"/>
      <c r="H13" s="231"/>
      <c r="I13" s="615">
        <f aca="true" t="shared" si="1" ref="I13:I18">F13+G13-H13</f>
        <v>0</v>
      </c>
      <c r="J13" s="231"/>
      <c r="K13" s="231"/>
      <c r="L13" s="231"/>
      <c r="M13" s="615">
        <f aca="true" t="shared" si="2" ref="M13:M18">J13+K13-L13</f>
        <v>0</v>
      </c>
      <c r="N13" s="231"/>
      <c r="O13" s="231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5">
        <f t="shared" si="0"/>
        <v>0</v>
      </c>
      <c r="G14" s="231"/>
      <c r="H14" s="231"/>
      <c r="I14" s="615">
        <f t="shared" si="1"/>
        <v>0</v>
      </c>
      <c r="J14" s="231"/>
      <c r="K14" s="231"/>
      <c r="L14" s="231"/>
      <c r="M14" s="615">
        <f t="shared" si="2"/>
        <v>0</v>
      </c>
      <c r="N14" s="231"/>
      <c r="O14" s="231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5">
        <f t="shared" si="0"/>
        <v>0</v>
      </c>
      <c r="G15" s="231"/>
      <c r="H15" s="231"/>
      <c r="I15" s="615">
        <f t="shared" si="1"/>
        <v>0</v>
      </c>
      <c r="J15" s="231"/>
      <c r="K15" s="231"/>
      <c r="L15" s="231"/>
      <c r="M15" s="615">
        <f t="shared" si="2"/>
        <v>0</v>
      </c>
      <c r="N15" s="231"/>
      <c r="O15" s="231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5">
        <f t="shared" si="0"/>
        <v>0</v>
      </c>
      <c r="G16" s="231"/>
      <c r="H16" s="231"/>
      <c r="I16" s="615">
        <f t="shared" si="1"/>
        <v>0</v>
      </c>
      <c r="J16" s="231"/>
      <c r="K16" s="231"/>
      <c r="L16" s="231"/>
      <c r="M16" s="615">
        <f t="shared" si="2"/>
        <v>0</v>
      </c>
      <c r="N16" s="231"/>
      <c r="O16" s="231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5">
        <f t="shared" si="0"/>
        <v>0</v>
      </c>
      <c r="G17" s="231"/>
      <c r="H17" s="231"/>
      <c r="I17" s="615">
        <f t="shared" si="1"/>
        <v>0</v>
      </c>
      <c r="J17" s="231"/>
      <c r="K17" s="231"/>
      <c r="L17" s="231"/>
      <c r="M17" s="615">
        <f t="shared" si="2"/>
        <v>0</v>
      </c>
      <c r="N17" s="231"/>
      <c r="O17" s="231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СТАНДАРТ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44643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69" t="s">
        <v>67</v>
      </c>
      <c r="B28" s="670" t="s">
        <v>223</v>
      </c>
      <c r="C28" s="667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6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6" t="s">
        <v>912</v>
      </c>
      <c r="B49" s="666"/>
      <c r="C49" s="666"/>
      <c r="D49" s="666"/>
      <c r="E49" s="666"/>
      <c r="F49" s="666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6"/>
      <c r="D67" s="676"/>
      <c r="E67" s="676"/>
      <c r="F67" s="676"/>
      <c r="G67" s="146"/>
    </row>
    <row r="68" spans="1:7" ht="26.25" customHeight="1">
      <c r="A68" s="674"/>
      <c r="B68" s="674"/>
      <c r="C68" s="675"/>
      <c r="D68" s="675"/>
      <c r="E68" s="675"/>
      <c r="F68" s="675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50" activePane="bottomLeft" state="frozen"/>
      <selection pane="topLeft" activeCell="D1" sqref="D1"/>
      <selection pane="bottomLeft" activeCell="J63" sqref="J63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307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307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307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307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307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307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307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307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307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307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307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307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307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307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307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307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307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307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307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307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307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307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307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307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307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307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307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307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307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307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307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307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307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307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307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307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307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307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307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307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307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307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307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307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307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307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307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307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307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307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307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307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307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307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307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307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4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66" t="s">
        <v>1464</v>
      </c>
      <c r="E266" s="666"/>
      <c r="F266" s="666"/>
      <c r="G266" s="666"/>
      <c r="H266" s="666"/>
      <c r="I266" s="666"/>
      <c r="J266" s="666"/>
      <c r="K266" s="666"/>
      <c r="L266" s="666"/>
      <c r="M266" s="666"/>
      <c r="N266" s="666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2022-03-28T13:40:36Z</dcterms:modified>
  <cp:category/>
  <cp:version/>
  <cp:contentType/>
  <cp:contentStatus/>
</cp:coreProperties>
</file>