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874" firstSheet="3" activeTab="7"/>
  </bookViews>
  <sheets>
    <sheet name="справка № 1ИД-БАЛАНС" sheetId="1" r:id="rId1"/>
    <sheet name="справка № 2ИД-ОТЧЕТ ЗА ДОХОДИТЕ" sheetId="2" r:id="rId2"/>
    <sheet name="справка № 3ИД-ОПП" sheetId="3" r:id="rId3"/>
    <sheet name="справка № 4ИД-ОСК" sheetId="4" r:id="rId4"/>
    <sheet name="справка № 5ИД" sheetId="5" r:id="rId5"/>
    <sheet name="справка № 6ИД" sheetId="6" r:id="rId6"/>
    <sheet name="справка №7ИД" sheetId="7" r:id="rId7"/>
    <sheet name="справка № 8ИД" sheetId="8" r:id="rId8"/>
    <sheet name="справка №9" sheetId="9" r:id="rId9"/>
  </sheets>
  <definedNames>
    <definedName name="_xlnm.Print_Titles" localSheetId="0">'справка № 1ИД-БАЛАНС'!$9:$9</definedName>
  </definedNames>
  <calcPr fullCalcOnLoad="1"/>
</workbook>
</file>

<file path=xl/sharedStrings.xml><?xml version="1.0" encoding="utf-8"?>
<sst xmlns="http://schemas.openxmlformats.org/spreadsheetml/2006/main" count="911" uniqueCount="442">
  <si>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</si>
  <si>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</si>
  <si>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</si>
  <si>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</si>
  <si>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</si>
  <si>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</si>
  <si>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</si>
  <si>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</si>
  <si>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</si>
  <si>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Дълготрайни материални активи</t>
  </si>
  <si>
    <t>2. Нематериални активи</t>
  </si>
  <si>
    <t>1. Парични средства в каса</t>
  </si>
  <si>
    <t>2. Парични средства по безсрочни депозити</t>
  </si>
  <si>
    <t>3. Парични средства по банкови депозити</t>
  </si>
  <si>
    <t>в т.ч. със срок  3 месеца до падежа</t>
  </si>
  <si>
    <t>4.Блокирани парични средства</t>
  </si>
  <si>
    <t xml:space="preserve">1.Държани за търгуване </t>
  </si>
  <si>
    <t>капиталови ценни книжа</t>
  </si>
  <si>
    <t>деривати на ценни книжа</t>
  </si>
  <si>
    <t>дългови ценни книжа</t>
  </si>
  <si>
    <t>други</t>
  </si>
  <si>
    <t>2. Обявени за продажба</t>
  </si>
  <si>
    <t xml:space="preserve">3. Други </t>
  </si>
  <si>
    <t>Общо за група I</t>
  </si>
  <si>
    <t xml:space="preserve">Общо за група II </t>
  </si>
  <si>
    <t>1. Материални запаси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</si>
  <si>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</si>
  <si>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</si>
  <si>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</si>
  <si>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</si>
  <si>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</si>
  <si>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1. Капиталови ценни книжа</t>
  </si>
  <si>
    <t>II. РЕЗЕРВИ</t>
  </si>
  <si>
    <t>2. Държани до настъпване на падеж</t>
  </si>
  <si>
    <t>1. Премийни резерви при емитиране на акции</t>
  </si>
  <si>
    <t>3. Други</t>
  </si>
  <si>
    <t>2. Резерви от последващи оценки на активи и пасиви</t>
  </si>
  <si>
    <t>Общо за групата I</t>
  </si>
  <si>
    <t>3. Целеви резерви, в т.ч.:</t>
  </si>
  <si>
    <t xml:space="preserve">II. НЕТЕКУЩИ НЕФИНАНСОВИ АКТИВИ </t>
  </si>
  <si>
    <t>общи</t>
  </si>
  <si>
    <t>специални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</si>
  <si>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</si>
  <si>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</si>
  <si>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</si>
  <si>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</si>
  <si>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</si>
  <si>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</si>
  <si>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</si>
  <si>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</si>
  <si>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</si>
  <si>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</si>
  <si>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</si>
  <si>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1. Задължения по получени заеми към банки</t>
  </si>
  <si>
    <t>I. ТЕКУЩИ ЗАДЪЛЖЕНИЯ</t>
  </si>
  <si>
    <t>II. ТЕКУЩИ ФИНАНСОВИ АКТИВИ</t>
  </si>
  <si>
    <t>III. НЕФИНАНСОВИ АКТИВИ</t>
  </si>
  <si>
    <t>ІV. РАЗХОДИ ЗА БЪДЕЩИ ПЕРИОДИ</t>
  </si>
  <si>
    <t>ОБЩО ЗА РАЗДЕЛ Б</t>
  </si>
  <si>
    <t>СУМА НА ПАСИВА</t>
  </si>
  <si>
    <t>СУМА НА АКТИВА</t>
  </si>
  <si>
    <t xml:space="preserve">2. Вземания </t>
  </si>
  <si>
    <t>3. Задължения към доставчици</t>
  </si>
  <si>
    <t>1. Задължения към акционерите за дивиденти</t>
  </si>
  <si>
    <t>към банки</t>
  </si>
  <si>
    <t>2. Задължения към финансови предприятия, в т.ч.:</t>
  </si>
  <si>
    <t>4. Задължения към персонала</t>
  </si>
  <si>
    <t>5. Данъчни задължения</t>
  </si>
  <si>
    <t>6. Задължения към осигурителни предприятия</t>
  </si>
  <si>
    <t>7. Други</t>
  </si>
  <si>
    <r>
      <t>Наименование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на ДФ: ДСК СТАНДАРТ</t>
    </r>
  </si>
  <si>
    <t>Справка №З ИД</t>
  </si>
  <si>
    <t xml:space="preserve"> ОТЧЕТ ЗА ПАРИЧНИТЕ ПОТОЦИ ПО ПРЕКИЯ МЕТОД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</si>
  <si>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</si>
  <si>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</si>
  <si>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</si>
  <si>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</si>
  <si>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</si>
  <si>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А. Парични потоци от специализирана инвестиционна дейност</t>
  </si>
  <si>
    <t>Парични потоци, свързани с текущи финансови активи</t>
  </si>
  <si>
    <t>Парични потоци, свързани с нетекущи финансови активи</t>
  </si>
  <si>
    <t>Лихви, комисиони и др. подобни</t>
  </si>
  <si>
    <t>Получени дивиденти</t>
  </si>
  <si>
    <t>Положителни и отрицателни валутни курсови разлики</t>
  </si>
  <si>
    <t>Други парични потоци от инвестиционна дейност</t>
  </si>
  <si>
    <t>Всичко парични потоци от специализирана инвестиционна дейност (А):</t>
  </si>
  <si>
    <t>Б. Парични потоци от неспециализирана инвестиционна дейност</t>
  </si>
  <si>
    <t>Парични потоци, свързани с търговски контрагенти</t>
  </si>
  <si>
    <t>Парични потоци, свързани с нетекущи активи</t>
  </si>
  <si>
    <t>Парични потоци, свързани с възнаграждения</t>
  </si>
  <si>
    <t>Плащания при разпределения на печалби</t>
  </si>
  <si>
    <t>Платени и възстановени данъци върху печалба</t>
  </si>
  <si>
    <t>Други парични потоци от неспециализирана инвестицонна дейност</t>
  </si>
  <si>
    <t>Всичко парични потоци от неспециализирана инвестиционна дейност (Б)</t>
  </si>
  <si>
    <t>В. Парични потоци от финансова дейност</t>
  </si>
  <si>
    <t>Емитиране, продажба и обратно изкупуване на акции</t>
  </si>
  <si>
    <t xml:space="preserve">Парични потоци, свързани с получени  заеми, в т.ч. </t>
  </si>
  <si>
    <t>лихви</t>
  </si>
  <si>
    <t>Лихви, комисиони, дивиденти и др. подобни</t>
  </si>
  <si>
    <t>Други парични потоци от финансова дейност</t>
  </si>
  <si>
    <t>Всичко парични потоци от финансова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</si>
  <si>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</si>
  <si>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</si>
  <si>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периода, в т.ч.:</t>
  </si>
  <si>
    <t>по безсрочни депозити</t>
  </si>
  <si>
    <t xml:space="preserve">Справка № 6 ИД
</t>
  </si>
  <si>
    <t>Справка</t>
  </si>
  <si>
    <t xml:space="preserve"> за вземанията, задълженията и провизиите 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</si>
  <si>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</si>
  <si>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</si>
  <si>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</si>
  <si>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</si>
  <si>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</si>
  <si>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</si>
  <si>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</si>
  <si>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</si>
  <si>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>над една година</t>
  </si>
  <si>
    <t>І. Краткосрочни вземания</t>
  </si>
  <si>
    <t>1. Вземания от свързани предприятия</t>
  </si>
  <si>
    <t>2. Вземания от клиенти и доставчици</t>
  </si>
  <si>
    <t>3. Вземания от предоставени аванси</t>
  </si>
  <si>
    <t>4. Съдебни вземания</t>
  </si>
  <si>
    <t>5. Присъдени вземания</t>
  </si>
  <si>
    <t>6. Вземания от съучастия (дивиденти)</t>
  </si>
  <si>
    <t>7. Вземания от лихви</t>
  </si>
  <si>
    <t>8. Данъци за възстановяване, в т.ч.:</t>
  </si>
  <si>
    <t>корпоративни данъци</t>
  </si>
  <si>
    <t>други данъци</t>
  </si>
  <si>
    <t>9. Други краткосрочни вземания, в. т. ч.:</t>
  </si>
  <si>
    <t>по липси и начети</t>
  </si>
  <si>
    <t>от осигурителни предприятия</t>
  </si>
  <si>
    <t>по рекламации</t>
  </si>
  <si>
    <t xml:space="preserve">Общо вземания: </t>
  </si>
  <si>
    <t>Б. ЗАДЪЛЖЕНИЯ</t>
  </si>
  <si>
    <t>( в лева)</t>
  </si>
  <si>
    <t>Сума на задължението</t>
  </si>
  <si>
    <t>Степен на изискуемост</t>
  </si>
  <si>
    <t>Стойност</t>
  </si>
  <si>
    <t>до 3 месеца</t>
  </si>
  <si>
    <t xml:space="preserve"> до една година </t>
  </si>
  <si>
    <t xml:space="preserve"> над една година </t>
  </si>
  <si>
    <t>ІІ. Краткосрочни задължения</t>
  </si>
  <si>
    <t xml:space="preserve">1. Задължения по дивиденти </t>
  </si>
  <si>
    <r>
      <t>2. Задължения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към банки, в т.ч.:</t>
    </r>
  </si>
  <si>
    <t>просрочени</t>
  </si>
  <si>
    <t xml:space="preserve">4. Задължения по получени аванси </t>
  </si>
  <si>
    <t>5. Задължения към персонала</t>
  </si>
  <si>
    <t>6. Данъчни задължения, в т.ч.:</t>
  </si>
  <si>
    <t>други  данъци</t>
  </si>
  <si>
    <t>7. Задължения към осигурителни предприятия</t>
  </si>
  <si>
    <t>8. Задължения по обратно изкупуване на акции</t>
  </si>
  <si>
    <t>9. Задължения към управляващо дружество</t>
  </si>
  <si>
    <t>10. Задължения към банка депозитар</t>
  </si>
  <si>
    <t>11. Други краткосрочни задължения, в т.ч.:</t>
  </si>
  <si>
    <t>неплатени лихви</t>
  </si>
  <si>
    <t xml:space="preserve">Общо задължения: </t>
  </si>
  <si>
    <t>В. ПРОВИЗИИ</t>
  </si>
  <si>
    <t>В началото на годината</t>
  </si>
  <si>
    <t>Увеличение</t>
  </si>
  <si>
    <t>Намаление</t>
  </si>
  <si>
    <t>В края на годината</t>
  </si>
  <si>
    <t>1. Провизии за правни задължения</t>
  </si>
  <si>
    <t>2. Провизии за конструктивни задължения</t>
  </si>
  <si>
    <t>3. Други провизии</t>
  </si>
  <si>
    <t>Обща сума: (1 + 2 + 3 )</t>
  </si>
  <si>
    <r>
      <t>Забележка: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</si>
  <si>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Справка №2 ИД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</si>
  <si>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</si>
  <si>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</si>
  <si>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</si>
  <si>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</si>
  <si>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</si>
  <si>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</si>
  <si>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І. Финансови приходи</t>
  </si>
  <si>
    <t>1. Разходи за лихви</t>
  </si>
  <si>
    <t>1. Приходи от дивиденти</t>
  </si>
  <si>
    <t xml:space="preserve">2. Отрицателни разлики от операции с финансови активи, в т.ч. </t>
  </si>
  <si>
    <t>2. Положителни разлики от операции с финансови активи, в т.ч.:</t>
  </si>
  <si>
    <t xml:space="preserve">от последваща оценка </t>
  </si>
  <si>
    <t>от последваща оценка</t>
  </si>
  <si>
    <t>3. Отрицателни разлики от промяна на валутни курсове</t>
  </si>
  <si>
    <t>3. Положителни разлики от промяна на валутни курсове</t>
  </si>
  <si>
    <t>4. Други</t>
  </si>
  <si>
    <t>4. Приходи от лихви</t>
  </si>
  <si>
    <t>Общо за група І</t>
  </si>
  <si>
    <t>5. Други</t>
  </si>
  <si>
    <t>ІІ. Нефинансови разходи</t>
  </si>
  <si>
    <t>1. Разходи за материални запаси</t>
  </si>
  <si>
    <t>ІІ. Нефинансови приходи</t>
  </si>
  <si>
    <t>2. Разходи за външни улсуги</t>
  </si>
  <si>
    <t xml:space="preserve">3. Разходи за амортизация </t>
  </si>
  <si>
    <t>4. Разходи за заплати, социално и пенсионно осигуряване</t>
  </si>
  <si>
    <t>Б.Общо разходи за дейността (І+ІІ)</t>
  </si>
  <si>
    <t>Б. Общо приходи от дейността (I+II)</t>
  </si>
  <si>
    <t>В. Печалба от обичайната  дейност</t>
  </si>
  <si>
    <t>В. Загуба от дейността</t>
  </si>
  <si>
    <t>ІІІ. Извънредни разходи</t>
  </si>
  <si>
    <t>ІІІ. Извънредни приходи</t>
  </si>
  <si>
    <t>Г. Общо разходи (І+ІІ+ІІІ)</t>
  </si>
  <si>
    <t>Г. Общо приходи (І+ІІ+ІІІ)</t>
  </si>
  <si>
    <t>Д. Печалба преди облагане с данъци (В-ІІІ)</t>
  </si>
  <si>
    <t>Д. Загуба преди облагане с данъци (В+ІІІ)</t>
  </si>
  <si>
    <t>ІV. Разходи за данъци</t>
  </si>
  <si>
    <t>1. Корпоративни данъци</t>
  </si>
  <si>
    <t>2. Други</t>
  </si>
  <si>
    <t>Общо за група ІV</t>
  </si>
  <si>
    <t>Е. Нетна печалба за периода (Д-ІV)</t>
  </si>
  <si>
    <t>Е. Нетна загуба за периода (Д+ІV)</t>
  </si>
  <si>
    <t>ВСИЧКО (Г+ІV+Е)</t>
  </si>
  <si>
    <t>ВСИЧКО (Г+Е)</t>
  </si>
  <si>
    <t>ЕИК по БУЛСТАТ:131468592</t>
  </si>
  <si>
    <t>Справка №4 ИД</t>
  </si>
  <si>
    <t xml:space="preserve"> ОТЧЕТ  ЗА ИЗМЕНЕНИЯТА В СОБСТВЕНИЯ  КАПИТАЛ</t>
  </si>
  <si>
    <t>( в лeва)</t>
  </si>
  <si>
    <t>ПОКАЗАТЕЛИ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</si>
  <si>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</si>
  <si>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</si>
  <si>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</si>
  <si>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</si>
  <si>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</si>
  <si>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</si>
  <si>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</si>
  <si>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</si>
  <si>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</si>
  <si>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</si>
  <si>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специали
зирани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</si>
  <si>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</si>
  <si>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</si>
  <si>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</si>
  <si>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</si>
  <si>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</si>
  <si>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</t>
  </si>
  <si>
    <t>увеличение</t>
  </si>
  <si>
    <t>намаление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</si>
  <si>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</si>
  <si>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</si>
  <si>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</si>
  <si>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</si>
  <si>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</si>
  <si>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</t>
  </si>
  <si>
    <t xml:space="preserve">увеличения    </t>
  </si>
  <si>
    <t>намаления</t>
  </si>
  <si>
    <t>4. Последващи оценки на финансови активи и инструменти, в т.ч.</t>
  </si>
  <si>
    <t xml:space="preserve">5. Ефект от отсрочени данъци </t>
  </si>
  <si>
    <t>6. Други изменения</t>
  </si>
  <si>
    <t xml:space="preserve">Салдо към края на отчетния период </t>
  </si>
  <si>
    <t>7. Промени от преводи на годишни финансови отчети на предприятия в чужбина</t>
  </si>
  <si>
    <t>8. Промени от преизчисляване на финансови отчети при свръхинфлация</t>
  </si>
  <si>
    <t xml:space="preserve">Собствен капитал 
към края на отчетния период </t>
  </si>
  <si>
    <t>Справка №5 ИД</t>
  </si>
  <si>
    <t xml:space="preserve">Справка </t>
  </si>
  <si>
    <t>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</si>
  <si>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</si>
  <si>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</si>
  <si>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</si>
  <si>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Амортизация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</si>
  <si>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</si>
  <si>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</si>
  <si>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</si>
  <si>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</si>
  <si>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</si>
  <si>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</si>
  <si>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</si>
  <si>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</si>
  <si>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</si>
  <si>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 xml:space="preserve">І. Финансови активи 
</t>
  </si>
  <si>
    <t>2. Държани до настъпване на падежа, в т.ч.:</t>
  </si>
  <si>
    <t xml:space="preserve">държавни ценни книжа </t>
  </si>
  <si>
    <t>квалифицирани дългови ценни книжа</t>
  </si>
  <si>
    <t>други инвестиции</t>
  </si>
  <si>
    <t>Обща сума І:</t>
  </si>
  <si>
    <t>ІІ. Имоти, машини, съоражене, и оборудване</t>
  </si>
  <si>
    <t>1. Сгради</t>
  </si>
  <si>
    <t>2. Машини и оборудване</t>
  </si>
  <si>
    <t>3. Транспорни средства</t>
  </si>
  <si>
    <t>Обща сума ІІ:</t>
  </si>
  <si>
    <t>ІІІ. Нематериални активи</t>
  </si>
  <si>
    <t>Общ сбор ( I+ II+ III)</t>
  </si>
  <si>
    <t>Справка №7 ИД</t>
  </si>
  <si>
    <t>за ценните книжа</t>
  </si>
  <si>
    <t>Вид и брой на ценните книжа</t>
  </si>
  <si>
    <t>Стойност на ценните книжа</t>
  </si>
  <si>
    <t>Преоценена стойност в процент към стойността на активите по баланса на дружеството</t>
  </si>
  <si>
    <t>Код на емисия</t>
  </si>
  <si>
    <t>обикновени</t>
  </si>
  <si>
    <t xml:space="preserve">поименни </t>
  </si>
  <si>
    <t>конвертируеми</t>
  </si>
  <si>
    <t>Регулиран пазар, на който са приети за търговия, както и сигмент</t>
  </si>
  <si>
    <t>Индекс на регулирания пазар</t>
  </si>
  <si>
    <t>Инвестиционен рейтинг</t>
  </si>
  <si>
    <t>Рейтингова агенция</t>
  </si>
  <si>
    <t>Отчетна стойност</t>
  </si>
  <si>
    <t>Преоценка</t>
  </si>
  <si>
    <t>Преоценена стойност (10+11а-11б+12а-12б)</t>
  </si>
  <si>
    <t>По пазарна цена</t>
  </si>
  <si>
    <t>По справедлива стойност</t>
  </si>
  <si>
    <t>11а</t>
  </si>
  <si>
    <t>11б</t>
  </si>
  <si>
    <t>12а</t>
  </si>
  <si>
    <t>12б</t>
  </si>
  <si>
    <t>А. Нетекущи финансови активи</t>
  </si>
  <si>
    <r>
      <t>1. Акции в</t>
    </r>
    <r>
      <rPr>
        <b/>
        <sz val="10"/>
        <rFont val="Times New Roman"/>
        <family val="1"/>
      </rPr>
      <t xml:space="preserve"> </t>
    </r>
  </si>
  <si>
    <t xml:space="preserve">Обща сума по т.1 </t>
  </si>
  <si>
    <t>2. Облигации</t>
  </si>
  <si>
    <t>корпоративни</t>
  </si>
  <si>
    <t>общински</t>
  </si>
  <si>
    <t>ипотечни</t>
  </si>
  <si>
    <t xml:space="preserve">други </t>
  </si>
  <si>
    <t>Обща сума по т.2</t>
  </si>
  <si>
    <t>3. Държавни ценни книжа</t>
  </si>
  <si>
    <t>Обща сума по т.3</t>
  </si>
  <si>
    <t>4. Други права, свързани с акции, облигации и други дългови инструменти</t>
  </si>
  <si>
    <t>Обща сума по т.4</t>
  </si>
  <si>
    <t>Обща сума раздел А</t>
  </si>
  <si>
    <t>Б. Текущи финансови активи</t>
  </si>
  <si>
    <t>І. Финансови активи, държани за търгуване</t>
  </si>
  <si>
    <t>Обща сума по т. 1</t>
  </si>
  <si>
    <t>2. Изкупени собствени акции</t>
  </si>
  <si>
    <t>3. Облигации</t>
  </si>
  <si>
    <t>Обща сума по т. 3</t>
  </si>
  <si>
    <t>4. Други дългови инструменти, в т.ч.:</t>
  </si>
  <si>
    <t>опции</t>
  </si>
  <si>
    <t>варанти</t>
  </si>
  <si>
    <t>Обща сума по т. 4</t>
  </si>
  <si>
    <t>5. Държавни ценни книжа</t>
  </si>
  <si>
    <t>Обща сума по т. 5</t>
  </si>
  <si>
    <t>Обща сума І</t>
  </si>
  <si>
    <t>ІІ. Финансови активи, обявени за продажба</t>
  </si>
  <si>
    <t>4. Държавни ценни книжа</t>
  </si>
  <si>
    <t>Обща сума ІІ</t>
  </si>
  <si>
    <t>Обща сума раздел Б</t>
  </si>
  <si>
    <t>Съставител: .....................…………..</t>
  </si>
  <si>
    <t>Справка №8 ИД</t>
  </si>
  <si>
    <t xml:space="preserve"> за участията в капиталите на други предприятия 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</si>
  <si>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</si>
  <si>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</si>
  <si>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</si>
  <si>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брой</t>
  </si>
  <si>
    <t>лева</t>
  </si>
  <si>
    <t>А. В страната</t>
  </si>
  <si>
    <t>І. В асоциирани предприятия</t>
  </si>
  <si>
    <t>Обща сума</t>
  </si>
  <si>
    <t xml:space="preserve">ІІ. В други предприятия </t>
  </si>
  <si>
    <t>Обща сума за страната(I + II)</t>
  </si>
  <si>
    <t>Б. В чужбина</t>
  </si>
  <si>
    <t>Обща сума I</t>
  </si>
  <si>
    <t>ІІ. В други предприятия</t>
  </si>
  <si>
    <t>Обща сума II</t>
  </si>
  <si>
    <t>Обща сума за чужбина(I + II)</t>
  </si>
  <si>
    <t>Справка №9 ИД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</si>
  <si>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</si>
  <si>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</si>
  <si>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</si>
  <si>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</si>
  <si>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</si>
  <si>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</si>
  <si>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1.Лихви по разплащателни сметки</t>
  </si>
  <si>
    <t>2. Лихви по депозитни сметки</t>
  </si>
  <si>
    <t>4.Лихви по ДЦК</t>
  </si>
  <si>
    <t>5.Други лихви</t>
  </si>
  <si>
    <t>Обща сума на  раздел І</t>
  </si>
  <si>
    <t>ІІ. Разходи за лихви</t>
  </si>
  <si>
    <t>1. Лихви по краткосрочни заеми, в т.ч.</t>
  </si>
  <si>
    <t>редовни заеми в левове</t>
  </si>
  <si>
    <t>просрочени заеми в левове</t>
  </si>
  <si>
    <t>2. Лихви по неизплатени заплати в срок</t>
  </si>
  <si>
    <t>3. Лихви по държавни вземания</t>
  </si>
  <si>
    <t>4. Лихви по търговски задължения</t>
  </si>
  <si>
    <t>Обща сума на раздел ІІ</t>
  </si>
  <si>
    <t>ЛИЗИНГОВА КОМПАНИЯ АД</t>
  </si>
  <si>
    <t>BG2100032056</t>
  </si>
  <si>
    <t>-</t>
  </si>
  <si>
    <t>ЕВРОЛИЗИНГ ЕАД</t>
  </si>
  <si>
    <t>BG2100021042</t>
  </si>
  <si>
    <t>BEURL</t>
  </si>
  <si>
    <t>3. Лихви по дългови ценни книжа</t>
  </si>
  <si>
    <t xml:space="preserve">Справка №1 ИД </t>
  </si>
  <si>
    <t>BG2100022057</t>
  </si>
  <si>
    <t>Договорен фонд РАЙФАЙЗЕН (БЪЛГАРИЯ) ФОНД ОБЛИГАЦИИ</t>
  </si>
  <si>
    <t>BG9000008060</t>
  </si>
  <si>
    <t>BFINC</t>
  </si>
  <si>
    <t>да</t>
  </si>
  <si>
    <t>не</t>
  </si>
  <si>
    <t>DFRBFB</t>
  </si>
  <si>
    <t>БФБ, неофициален пазар на други ЦК</t>
  </si>
  <si>
    <t>ОБЕДИНЕНА МЕЧНА КОМПАНИЯ АД</t>
  </si>
  <si>
    <t>BG2100004063</t>
  </si>
  <si>
    <t>БФБ, неофициален пазар на облигации</t>
  </si>
  <si>
    <t>ФИНАНС КОНСУЛТИНГ ЕАД</t>
  </si>
  <si>
    <t>СВ. СВ. КОНСТАНТИН И ЕЛЕНА ХОЛДИНГ АД</t>
  </si>
  <si>
    <t>BG2100041057</t>
  </si>
  <si>
    <t>BSKELN2</t>
  </si>
  <si>
    <t>ИЗТОЧНА ГАЗОВА КОМПАНИЯ АД</t>
  </si>
  <si>
    <t>BLK</t>
  </si>
  <si>
    <t>BOMK</t>
  </si>
  <si>
    <t>BGASCO</t>
  </si>
  <si>
    <t>РОЯЛ ПАТЕЙТОС АД</t>
  </si>
  <si>
    <t>BG2100026066</t>
  </si>
  <si>
    <t>Извънборсов пазар</t>
  </si>
  <si>
    <t>ТИ БИ АЙ КРЕДИТ ЕАД</t>
  </si>
  <si>
    <t>BG2100038061</t>
  </si>
  <si>
    <t>Б.Л. ЛИЗИНГ АД</t>
  </si>
  <si>
    <t>BG2100019061</t>
  </si>
  <si>
    <t>BBLL</t>
  </si>
  <si>
    <t>ЕВРОКРЕДИТ ЕАД</t>
  </si>
  <si>
    <t>BG2100047062</t>
  </si>
  <si>
    <r>
      <t xml:space="preserve">Забележка: </t>
    </r>
    <r>
      <rPr>
        <sz val="10"/>
        <rFont val="Times New Roman"/>
        <family val="1"/>
      </rPr>
      <t>1. За ценните книжа се представят данни по публични дружества/емитенти, съответно по емитент. Д.а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Предприятията, които притежават чуждестранни ценни книжа, съставят отделна справка за всяка страна.</t>
    </r>
  </si>
  <si>
    <t>MBINVB2</t>
  </si>
  <si>
    <t>ТБ ИНВЕСТБАНК АД</t>
  </si>
  <si>
    <t>BG2100040059</t>
  </si>
  <si>
    <t>НИКРОМ - ТРЪБНА МЕБЕЛ АД</t>
  </si>
  <si>
    <t>BG2100044069</t>
  </si>
  <si>
    <t>ТИ БИ АЙ ЛИЗИНГ EАД</t>
  </si>
  <si>
    <t>BG2100006076</t>
  </si>
  <si>
    <t>BG2100017065</t>
  </si>
  <si>
    <t>BTBI5</t>
  </si>
  <si>
    <t xml:space="preserve">              /Д. Александрова/</t>
  </si>
  <si>
    <t xml:space="preserve">                            /Д. Александрова/</t>
  </si>
  <si>
    <t xml:space="preserve">  /Д. Александрова/</t>
  </si>
  <si>
    <t xml:space="preserve">       /Д. Александрова/</t>
  </si>
  <si>
    <t>/Д. Александрова/</t>
  </si>
  <si>
    <t xml:space="preserve"> /Д. Александрова/</t>
  </si>
  <si>
    <t>BG2100004055</t>
  </si>
  <si>
    <t>MBINVB1</t>
  </si>
  <si>
    <t>Отчетен период:към 30.09.2007 г.</t>
  </si>
  <si>
    <t xml:space="preserve">              /Д.Александрова/</t>
  </si>
  <si>
    <t>Дата: 29.10.2007</t>
  </si>
  <si>
    <t>Дата:29.10.2007</t>
  </si>
  <si>
    <t>Forsyth Lodsworth Global Em Markets Debt Fund</t>
  </si>
  <si>
    <t>IE00B1L2SC98</t>
  </si>
  <si>
    <t>BG2100019079</t>
  </si>
  <si>
    <t>BG2100024079</t>
  </si>
  <si>
    <t>BG2100025076</t>
  </si>
  <si>
    <t>Irish Stock Exchange</t>
  </si>
  <si>
    <t>BNIKR</t>
  </si>
  <si>
    <t>СОФИЯ КОМЕРС КРЕДИТ ГРУП</t>
  </si>
  <si>
    <t>ИНТЕРКАПИТАЛ ПРОПЪРТИ ДИВЕЛОПМЪНТ АДСИЦ-София</t>
  </si>
  <si>
    <t>B1L2SC9</t>
  </si>
  <si>
    <t>По пълномощно:....................................</t>
  </si>
  <si>
    <t xml:space="preserve">   /М. Марков/</t>
  </si>
  <si>
    <t>Представляващ:....................................</t>
  </si>
  <si>
    <t xml:space="preserve">   /Д. Тончев/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</si>
</sst>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  <numFmt numFmtId="165" formatCode="#,##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  <numFmt numFmtId="171" formatCode="#,##0.000"/>
    <numFmt numFmtId="172" formatCode="0.000"/>
    <numFmt numFmtId="173" formatCode="0.000%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0"/>
    <numFmt numFmtId="183" formatCode="0.000000%"/>
    <numFmt numFmtId="184" formatCode="_-* #,##0\ _л_в_-;\-* #,##0\ _л_в_-;_-* &quot;-&quot;??\ _л_в_-;_-@_-"/>
    <numFmt numFmtId="185" formatCode="_-* #,##0.00000\ _л_в_-;\-* #,##0.00000\ _л_в_-;_-* &quot;-&quot;??\ _л_в_-;_-@_-"/>
    <numFmt numFmtId="186" formatCode="[$-402]dd\ mmmm\ yyyy\ &quot;г.&quot;"/>
    <numFmt numFmtId="187" formatCode="dd/mm/yyyy\ &quot;г.&quot;;@"/>
    <numFmt numFmtId="188" formatCode="#,##0.000000"/>
    <numFmt numFmtId="189" formatCode="_-* #,##0.00000\ _л_в_-;\-* #,##0.00000\ _л_в_-;_-* &quot;-&quot;?????\ _л_в_-;_-@_-"/>
    <numFmt numFmtId="190" formatCode="#,##0.00000"/>
    <numFmt numFmtId="191" formatCode="dd/mm/yyyy"/>
    <numFmt numFmtId="192" formatCode="0.0"/>
  </numFmts>
  <fonts count="21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u val="single"/>
      <sz val="10"/>
      <name val="Times New Roman"/>
      <family val="1"/>
    </font>
    <font>
      <sz val="10"/>
      <name val="TmsCyr"/>
      <family val="0"/>
    </font>
    <font>
      <b/>
      <u val="single"/>
      <sz val="10"/>
      <name val="Times New Roman"/>
      <family val="1"/>
    </font>
    <font>
      <sz val="11"/>
      <name val="Arial"/>
      <family val="0"/>
    </font>
    <font>
      <sz val="8"/>
      <color indexed="8"/>
      <name val="Verdana"/>
      <family val="2"/>
    </font>
    <font>
      <sz val="8"/>
      <name val="Verdan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79">
    <xf numFmtId="0" fontId="0" fillId="0" borderId="0" xfId="0" applyAlignment="1">
      <alignment/>
    </xf>
    <xf numFmtId="49" fontId="1" fillId="0" borderId="1" xfId="23" applyNumberFormat="1" applyFont="1" applyBorder="1" applyAlignment="1" applyProtection="1">
      <alignment horizontal="center" vertical="center" wrapText="1"/>
      <protection/>
    </xf>
    <xf numFmtId="0" fontId="1" fillId="0" borderId="0" xfId="23" applyFont="1" applyBorder="1" applyAlignment="1" applyProtection="1">
      <alignment horizontal="center" vertical="center" wrapText="1"/>
      <protection locked="0"/>
    </xf>
    <xf numFmtId="0" fontId="1" fillId="0" borderId="0" xfId="23" applyFont="1" applyAlignment="1" applyProtection="1">
      <alignment horizontal="center" vertical="center" wrapText="1"/>
      <protection locked="0"/>
    </xf>
    <xf numFmtId="0" fontId="3" fillId="0" borderId="0" xfId="23" applyFont="1" applyAlignment="1" applyProtection="1">
      <alignment horizontal="center" vertical="center" wrapText="1"/>
      <protection locked="0"/>
    </xf>
    <xf numFmtId="0" fontId="3" fillId="0" borderId="0" xfId="23" applyFont="1" applyBorder="1" applyAlignment="1" applyProtection="1">
      <alignment horizontal="center" vertical="center" wrapText="1"/>
      <protection locked="0"/>
    </xf>
    <xf numFmtId="0" fontId="1" fillId="0" borderId="0" xfId="24" applyFont="1" applyAlignment="1" applyProtection="1">
      <alignment horizontal="center" vertical="center" wrapText="1"/>
      <protection locked="0"/>
    </xf>
    <xf numFmtId="0" fontId="1" fillId="0" borderId="1" xfId="23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4" fillId="2" borderId="1" xfId="23" applyFont="1" applyFill="1" applyBorder="1" applyAlignment="1" applyProtection="1">
      <alignment horizontal="left" vertical="top" wrapText="1"/>
      <protection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wrapText="1"/>
    </xf>
    <xf numFmtId="14" fontId="1" fillId="0" borderId="1" xfId="23" applyNumberFormat="1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 horizontal="left" wrapText="1"/>
    </xf>
    <xf numFmtId="0" fontId="5" fillId="0" borderId="0" xfId="0" applyFont="1" applyFill="1" applyAlignment="1">
      <alignment/>
    </xf>
    <xf numFmtId="0" fontId="7" fillId="0" borderId="0" xfId="22" applyFont="1">
      <alignment/>
      <protection/>
    </xf>
    <xf numFmtId="0" fontId="9" fillId="0" borderId="0" xfId="0" applyFont="1" applyAlignment="1">
      <alignment/>
    </xf>
    <xf numFmtId="0" fontId="6" fillId="0" borderId="0" xfId="23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24" applyFont="1" applyAlignment="1" applyProtection="1">
      <alignment wrapText="1"/>
      <protection locked="0"/>
    </xf>
    <xf numFmtId="0" fontId="7" fillId="0" borderId="0" xfId="24" applyFont="1" applyFill="1" applyAlignment="1" applyProtection="1">
      <alignment wrapText="1"/>
      <protection locked="0"/>
    </xf>
    <xf numFmtId="0" fontId="1" fillId="0" borderId="0" xfId="24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2" fillId="0" borderId="0" xfId="24" applyFont="1" applyBorder="1" applyAlignment="1" applyProtection="1">
      <alignment horizontal="centerContinuous" vertical="center" wrapText="1"/>
      <protection locked="0"/>
    </xf>
    <xf numFmtId="0" fontId="12" fillId="0" borderId="0" xfId="24" applyFont="1" applyFill="1" applyBorder="1" applyAlignment="1" applyProtection="1">
      <alignment horizontal="centerContinuous" vertical="center" wrapText="1"/>
      <protection locked="0"/>
    </xf>
    <xf numFmtId="0" fontId="6" fillId="0" borderId="0" xfId="23" applyFont="1" applyBorder="1" applyAlignment="1" applyProtection="1">
      <alignment vertical="top" wrapText="1"/>
      <protection locked="0"/>
    </xf>
    <xf numFmtId="0" fontId="12" fillId="0" borderId="0" xfId="23" applyFont="1" applyBorder="1" applyAlignment="1" applyProtection="1">
      <alignment vertical="top" wrapText="1"/>
      <protection locked="0"/>
    </xf>
    <xf numFmtId="0" fontId="3" fillId="0" borderId="0" xfId="23" applyFont="1" applyFill="1" applyAlignment="1" applyProtection="1">
      <alignment vertical="top"/>
      <protection locked="0"/>
    </xf>
    <xf numFmtId="0" fontId="3" fillId="0" borderId="0" xfId="23" applyFont="1" applyFill="1" applyAlignment="1" applyProtection="1">
      <alignment vertical="top" wrapText="1"/>
      <protection locked="0"/>
    </xf>
    <xf numFmtId="0" fontId="12" fillId="0" borderId="0" xfId="23" applyFont="1" applyFill="1" applyBorder="1" applyAlignment="1" applyProtection="1">
      <alignment vertical="top" wrapText="1"/>
      <protection locked="0"/>
    </xf>
    <xf numFmtId="0" fontId="12" fillId="0" borderId="0" xfId="24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7" fillId="3" borderId="0" xfId="0" applyFont="1" applyFill="1" applyAlignment="1">
      <alignment horizontal="right" vertical="center" wrapText="1"/>
    </xf>
    <xf numFmtId="0" fontId="5" fillId="3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justify" wrapText="1"/>
    </xf>
    <xf numFmtId="0" fontId="1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top" wrapText="1"/>
    </xf>
    <xf numFmtId="4" fontId="5" fillId="0" borderId="1" xfId="0" applyNumberFormat="1" applyFont="1" applyBorder="1" applyAlignment="1">
      <alignment horizontal="right"/>
    </xf>
    <xf numFmtId="0" fontId="12" fillId="0" borderId="0" xfId="25" applyFont="1" applyBorder="1" applyAlignment="1" applyProtection="1">
      <alignment horizontal="centerContinuous"/>
      <protection locked="0"/>
    </xf>
    <xf numFmtId="0" fontId="7" fillId="0" borderId="0" xfId="25" applyFont="1" applyBorder="1" applyAlignment="1" applyProtection="1">
      <alignment/>
      <protection locked="0"/>
    </xf>
    <xf numFmtId="0" fontId="7" fillId="0" borderId="0" xfId="25" applyFont="1" applyBorder="1" applyAlignment="1" applyProtection="1">
      <alignment wrapText="1"/>
      <protection locked="0"/>
    </xf>
    <xf numFmtId="0" fontId="3" fillId="0" borderId="0" xfId="23" applyFont="1" applyAlignment="1" applyProtection="1">
      <alignment vertical="top" wrapText="1"/>
      <protection locked="0"/>
    </xf>
    <xf numFmtId="0" fontId="12" fillId="0" borderId="0" xfId="25" applyFont="1" applyBorder="1" applyAlignment="1" applyProtection="1">
      <alignment horizontal="center" vertical="center" wrapText="1"/>
      <protection/>
    </xf>
    <xf numFmtId="0" fontId="7" fillId="0" borderId="0" xfId="25" applyFont="1" applyBorder="1" applyProtection="1">
      <alignment/>
      <protection locked="0"/>
    </xf>
    <xf numFmtId="0" fontId="7" fillId="0" borderId="0" xfId="25" applyFont="1" applyProtection="1">
      <alignment/>
      <protection locked="0"/>
    </xf>
    <xf numFmtId="0" fontId="12" fillId="0" borderId="0" xfId="25" applyFont="1" applyAlignment="1" applyProtection="1">
      <alignment horizontal="center"/>
      <protection locked="0"/>
    </xf>
    <xf numFmtId="0" fontId="6" fillId="0" borderId="1" xfId="25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3" fontId="12" fillId="0" borderId="1" xfId="25" applyNumberFormat="1" applyFont="1" applyBorder="1" applyAlignment="1" applyProtection="1">
      <alignment vertical="center"/>
      <protection/>
    </xf>
    <xf numFmtId="0" fontId="7" fillId="0" borderId="1" xfId="25" applyFont="1" applyBorder="1" applyProtection="1">
      <alignment/>
      <protection/>
    </xf>
    <xf numFmtId="0" fontId="12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right" wrapText="1"/>
    </xf>
    <xf numFmtId="0" fontId="12" fillId="0" borderId="1" xfId="0" applyFont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11" fillId="0" borderId="0" xfId="0" applyFont="1" applyFill="1" applyAlignment="1">
      <alignment vertical="center"/>
    </xf>
    <xf numFmtId="0" fontId="12" fillId="0" borderId="0" xfId="26" applyFont="1" applyFill="1" applyAlignment="1">
      <alignment horizontal="left" vertical="justify" wrapText="1"/>
      <protection/>
    </xf>
    <xf numFmtId="0" fontId="12" fillId="0" borderId="0" xfId="26" applyFont="1" applyFill="1" applyAlignment="1">
      <alignment horizontal="left" vertical="justify"/>
      <protection/>
    </xf>
    <xf numFmtId="0" fontId="7" fillId="0" borderId="0" xfId="26" applyFont="1" applyFill="1" applyAlignment="1">
      <alignment horizontal="left" vertical="justify"/>
      <protection/>
    </xf>
    <xf numFmtId="0" fontId="12" fillId="0" borderId="0" xfId="23" applyFont="1" applyFill="1" applyBorder="1" applyAlignment="1" applyProtection="1">
      <alignment horizontal="left" vertical="justify" wrapText="1"/>
      <protection locked="0"/>
    </xf>
    <xf numFmtId="0" fontId="3" fillId="0" borderId="0" xfId="23" applyFont="1" applyFill="1" applyAlignment="1" applyProtection="1">
      <alignment horizontal="left" vertical="justify"/>
      <protection locked="0"/>
    </xf>
    <xf numFmtId="0" fontId="12" fillId="0" borderId="0" xfId="26" applyFont="1" applyFill="1" applyBorder="1" applyAlignment="1" applyProtection="1">
      <alignment horizontal="left" vertical="justify" wrapText="1"/>
      <protection/>
    </xf>
    <xf numFmtId="0" fontId="12" fillId="0" borderId="0" xfId="26" applyFont="1" applyFill="1" applyAlignment="1" applyProtection="1">
      <alignment horizontal="left" vertical="justify"/>
      <protection locked="0"/>
    </xf>
    <xf numFmtId="0" fontId="3" fillId="0" borderId="0" xfId="23" applyFont="1" applyFill="1" applyAlignment="1" applyProtection="1">
      <alignment horizontal="left" vertical="justify" wrapText="1"/>
      <protection locked="0"/>
    </xf>
    <xf numFmtId="0" fontId="12" fillId="0" borderId="2" xfId="23" applyFont="1" applyFill="1" applyBorder="1" applyAlignment="1" applyProtection="1">
      <alignment horizontal="left" vertical="justify" wrapText="1"/>
      <protection locked="0"/>
    </xf>
    <xf numFmtId="0" fontId="12" fillId="0" borderId="0" xfId="26" applyFont="1" applyFill="1" applyBorder="1" applyAlignment="1">
      <alignment horizontal="left" vertical="justify" wrapText="1"/>
      <protection/>
    </xf>
    <xf numFmtId="0" fontId="6" fillId="0" borderId="0" xfId="24" applyFont="1" applyFill="1" applyAlignment="1">
      <alignment horizontal="center" vertical="justify" wrapText="1"/>
      <protection/>
    </xf>
    <xf numFmtId="0" fontId="6" fillId="0" borderId="1" xfId="26" applyFont="1" applyFill="1" applyBorder="1" applyAlignment="1">
      <alignment horizontal="center" vertical="center" wrapText="1"/>
      <protection/>
    </xf>
    <xf numFmtId="0" fontId="6" fillId="0" borderId="1" xfId="26" applyFont="1" applyFill="1" applyBorder="1" applyAlignment="1">
      <alignment horizontal="center" vertical="justify" wrapText="1"/>
      <protection/>
    </xf>
    <xf numFmtId="0" fontId="6" fillId="0" borderId="1" xfId="26" applyFont="1" applyFill="1" applyBorder="1" applyAlignment="1">
      <alignment horizontal="left" vertical="justify" wrapText="1"/>
      <protection/>
    </xf>
    <xf numFmtId="3" fontId="5" fillId="0" borderId="1" xfId="26" applyNumberFormat="1" applyFont="1" applyFill="1" applyBorder="1" applyAlignment="1" applyProtection="1">
      <alignment horizontal="left" vertical="justify"/>
      <protection/>
    </xf>
    <xf numFmtId="1" fontId="5" fillId="0" borderId="1" xfId="26" applyNumberFormat="1" applyFont="1" applyFill="1" applyBorder="1" applyAlignment="1" applyProtection="1">
      <alignment horizontal="left" vertical="justify"/>
      <protection locked="0"/>
    </xf>
    <xf numFmtId="1" fontId="5" fillId="0" borderId="1" xfId="26" applyNumberFormat="1" applyFont="1" applyFill="1" applyBorder="1" applyAlignment="1" applyProtection="1">
      <alignment horizontal="left" vertical="justify"/>
      <protection/>
    </xf>
    <xf numFmtId="0" fontId="5" fillId="0" borderId="1" xfId="26" applyFont="1" applyFill="1" applyBorder="1" applyAlignment="1">
      <alignment horizontal="left" vertical="justify" wrapText="1"/>
      <protection/>
    </xf>
    <xf numFmtId="0" fontId="6" fillId="3" borderId="1" xfId="26" applyFont="1" applyFill="1" applyBorder="1" applyAlignment="1">
      <alignment horizontal="left" vertical="justify" wrapText="1"/>
      <protection/>
    </xf>
    <xf numFmtId="0" fontId="12" fillId="0" borderId="0" xfId="26" applyFont="1" applyFill="1" applyBorder="1" applyAlignment="1" applyProtection="1">
      <alignment horizontal="left" vertical="justify" wrapText="1"/>
      <protection locked="0"/>
    </xf>
    <xf numFmtId="3" fontId="7" fillId="0" borderId="0" xfId="26" applyNumberFormat="1" applyFont="1" applyFill="1" applyBorder="1" applyAlignment="1" applyProtection="1">
      <alignment horizontal="left" vertical="justify"/>
      <protection locked="0"/>
    </xf>
    <xf numFmtId="0" fontId="7" fillId="0" borderId="0" xfId="26" applyFont="1" applyFill="1" applyBorder="1" applyAlignment="1" applyProtection="1">
      <alignment horizontal="left" vertical="justify"/>
      <protection locked="0"/>
    </xf>
    <xf numFmtId="0" fontId="12" fillId="0" borderId="0" xfId="21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2" fillId="0" borderId="0" xfId="21" applyFont="1" applyAlignment="1" applyProtection="1">
      <alignment horizontal="centerContinuous"/>
      <protection locked="0"/>
    </xf>
    <xf numFmtId="0" fontId="7" fillId="0" borderId="0" xfId="22" applyFont="1" applyProtection="1">
      <alignment/>
      <protection locked="0"/>
    </xf>
    <xf numFmtId="0" fontId="12" fillId="0" borderId="0" xfId="21" applyFont="1" applyAlignment="1" applyProtection="1">
      <alignment horizontal="center"/>
      <protection locked="0"/>
    </xf>
    <xf numFmtId="0" fontId="5" fillId="0" borderId="0" xfId="23" applyFont="1" applyAlignment="1" applyProtection="1">
      <alignment vertical="top"/>
      <protection locked="0"/>
    </xf>
    <xf numFmtId="0" fontId="7" fillId="0" borderId="0" xfId="21" applyFont="1" applyBorder="1" applyAlignment="1" applyProtection="1">
      <alignment vertical="justify" wrapText="1"/>
      <protection locked="0"/>
    </xf>
    <xf numFmtId="0" fontId="12" fillId="0" borderId="0" xfId="21" applyFont="1" applyBorder="1" applyAlignment="1" applyProtection="1">
      <alignment vertical="justify" wrapText="1"/>
      <protection locked="0"/>
    </xf>
    <xf numFmtId="0" fontId="12" fillId="0" borderId="0" xfId="21" applyFont="1" applyAlignment="1" applyProtection="1">
      <alignment horizontal="left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6" fillId="0" borderId="1" xfId="21" applyFont="1" applyBorder="1" applyAlignment="1" applyProtection="1">
      <alignment horizontal="centerContinuous" vertical="center" wrapText="1"/>
      <protection/>
    </xf>
    <xf numFmtId="0" fontId="12" fillId="0" borderId="0" xfId="22" applyFont="1">
      <alignment/>
      <protection/>
    </xf>
    <xf numFmtId="0" fontId="6" fillId="0" borderId="1" xfId="21" applyFont="1" applyBorder="1" applyAlignment="1" applyProtection="1">
      <alignment horizontal="center" vertical="center" wrapText="1"/>
      <protection/>
    </xf>
    <xf numFmtId="0" fontId="6" fillId="0" borderId="1" xfId="21" applyFont="1" applyBorder="1" applyAlignment="1" applyProtection="1">
      <alignment horizontal="centerContinuous"/>
      <protection/>
    </xf>
    <xf numFmtId="0" fontId="6" fillId="0" borderId="1" xfId="21" applyFont="1" applyBorder="1" applyAlignment="1" applyProtection="1">
      <alignment vertical="justify" wrapText="1"/>
      <protection/>
    </xf>
    <xf numFmtId="1" fontId="5" fillId="0" borderId="1" xfId="21" applyNumberFormat="1" applyFont="1" applyFill="1" applyBorder="1" applyAlignment="1" applyProtection="1">
      <alignment vertical="center" wrapText="1"/>
      <protection/>
    </xf>
    <xf numFmtId="1" fontId="5" fillId="0" borderId="1" xfId="21" applyNumberFormat="1" applyFont="1" applyFill="1" applyBorder="1" applyAlignment="1" applyProtection="1">
      <alignment horizontal="center" vertical="center" wrapText="1"/>
      <protection/>
    </xf>
    <xf numFmtId="1" fontId="5" fillId="0" borderId="1" xfId="21" applyNumberFormat="1" applyFont="1" applyFill="1" applyBorder="1" applyAlignment="1" applyProtection="1">
      <alignment horizontal="left" vertical="center" wrapText="1"/>
      <protection/>
    </xf>
    <xf numFmtId="0" fontId="7" fillId="0" borderId="0" xfId="22" applyFont="1" applyFill="1">
      <alignment/>
      <protection/>
    </xf>
    <xf numFmtId="0" fontId="5" fillId="0" borderId="1" xfId="21" applyFont="1" applyBorder="1" applyAlignment="1" applyProtection="1">
      <alignment vertical="justify"/>
      <protection/>
    </xf>
    <xf numFmtId="0" fontId="5" fillId="0" borderId="3" xfId="21" applyFont="1" applyFill="1" applyBorder="1" applyAlignment="1" applyProtection="1">
      <alignment vertical="center" wrapText="1"/>
      <protection/>
    </xf>
    <xf numFmtId="0" fontId="5" fillId="0" borderId="3" xfId="21" applyFont="1" applyFill="1" applyBorder="1" applyAlignment="1" applyProtection="1">
      <alignment horizontal="center" vertical="center" wrapText="1"/>
      <protection/>
    </xf>
    <xf numFmtId="0" fontId="7" fillId="0" borderId="0" xfId="22" applyFont="1" applyFill="1" applyProtection="1">
      <alignment/>
      <protection/>
    </xf>
    <xf numFmtId="0" fontId="5" fillId="3" borderId="1" xfId="21" applyFont="1" applyFill="1" applyBorder="1" applyAlignment="1" applyProtection="1">
      <alignment vertical="justify"/>
      <protection/>
    </xf>
    <xf numFmtId="0" fontId="5" fillId="0" borderId="1" xfId="21" applyFont="1" applyFill="1" applyBorder="1" applyAlignment="1" applyProtection="1">
      <alignment vertical="center" wrapText="1"/>
      <protection/>
    </xf>
    <xf numFmtId="0" fontId="5" fillId="0" borderId="1" xfId="21" applyFont="1" applyFill="1" applyBorder="1" applyAlignment="1" applyProtection="1">
      <alignment horizontal="center" vertical="center" wrapText="1"/>
      <protection/>
    </xf>
    <xf numFmtId="1" fontId="5" fillId="0" borderId="1" xfId="21" applyNumberFormat="1" applyFont="1" applyFill="1" applyBorder="1" applyAlignment="1" applyProtection="1">
      <alignment vertical="center" wrapText="1"/>
      <protection locked="0"/>
    </xf>
    <xf numFmtId="1" fontId="5" fillId="0" borderId="1" xfId="21" applyNumberFormat="1" applyFont="1" applyFill="1" applyBorder="1" applyAlignment="1" applyProtection="1">
      <alignment horizontal="left" vertical="center" wrapText="1"/>
      <protection locked="0"/>
    </xf>
    <xf numFmtId="0" fontId="5" fillId="3" borderId="1" xfId="21" applyFont="1" applyFill="1" applyBorder="1" applyAlignment="1" applyProtection="1">
      <alignment vertical="center" wrapText="1"/>
      <protection/>
    </xf>
    <xf numFmtId="0" fontId="6" fillId="0" borderId="1" xfId="21" applyFont="1" applyBorder="1" applyAlignment="1" applyProtection="1">
      <alignment horizontal="right"/>
      <protection/>
    </xf>
    <xf numFmtId="0" fontId="6" fillId="0" borderId="1" xfId="21" applyFont="1" applyBorder="1" applyAlignment="1" applyProtection="1">
      <alignment horizontal="left" wrapText="1"/>
      <protection/>
    </xf>
    <xf numFmtId="0" fontId="5" fillId="0" borderId="1" xfId="21" applyFont="1" applyFill="1" applyBorder="1" applyAlignment="1" applyProtection="1">
      <alignment horizontal="left" vertical="center" wrapText="1"/>
      <protection/>
    </xf>
    <xf numFmtId="0" fontId="7" fillId="0" borderId="0" xfId="22" applyFont="1" applyFill="1" applyAlignment="1" applyProtection="1">
      <alignment horizontal="left" wrapText="1"/>
      <protection/>
    </xf>
    <xf numFmtId="0" fontId="7" fillId="0" borderId="0" xfId="22" applyFont="1" applyFill="1" applyAlignment="1">
      <alignment horizontal="left" wrapText="1"/>
      <protection/>
    </xf>
    <xf numFmtId="0" fontId="7" fillId="0" borderId="0" xfId="22" applyFont="1" applyAlignment="1">
      <alignment horizontal="left" wrapText="1"/>
      <protection/>
    </xf>
    <xf numFmtId="0" fontId="5" fillId="0" borderId="1" xfId="21" applyFont="1" applyBorder="1" applyAlignment="1" applyProtection="1">
      <alignment horizontal="left" wrapText="1"/>
      <protection/>
    </xf>
    <xf numFmtId="0" fontId="6" fillId="3" borderId="1" xfId="21" applyFont="1" applyFill="1" applyBorder="1" applyAlignment="1" applyProtection="1">
      <alignment horizontal="right"/>
      <protection/>
    </xf>
    <xf numFmtId="0" fontId="7" fillId="0" borderId="0" xfId="21" applyFont="1" applyProtection="1">
      <alignment/>
      <protection locked="0"/>
    </xf>
    <xf numFmtId="1" fontId="7" fillId="0" borderId="0" xfId="21" applyNumberFormat="1" applyFont="1" applyFill="1" applyAlignment="1" applyProtection="1">
      <alignment vertical="center" wrapText="1"/>
      <protection locked="0"/>
    </xf>
    <xf numFmtId="1" fontId="7" fillId="0" borderId="0" xfId="21" applyNumberFormat="1" applyFont="1" applyFill="1" applyAlignment="1" applyProtection="1">
      <alignment horizontal="left" vertical="center" wrapText="1"/>
      <protection locked="0"/>
    </xf>
    <xf numFmtId="0" fontId="5" fillId="0" borderId="0" xfId="22" applyFont="1" applyFill="1" applyAlignment="1" applyProtection="1">
      <alignment/>
      <protection locked="0"/>
    </xf>
    <xf numFmtId="0" fontId="5" fillId="0" borderId="0" xfId="22" applyFont="1" applyFill="1" applyProtection="1">
      <alignment/>
      <protection locked="0"/>
    </xf>
    <xf numFmtId="0" fontId="6" fillId="0" borderId="0" xfId="21" applyFont="1" applyFill="1" applyAlignment="1" applyProtection="1">
      <alignment horizontal="centerContinuous"/>
      <protection locked="0"/>
    </xf>
    <xf numFmtId="0" fontId="5" fillId="0" borderId="0" xfId="22" applyFont="1" applyFill="1">
      <alignment/>
      <protection/>
    </xf>
    <xf numFmtId="0" fontId="5" fillId="0" borderId="0" xfId="22" applyFont="1">
      <alignment/>
      <protection/>
    </xf>
    <xf numFmtId="0" fontId="7" fillId="0" borderId="0" xfId="22" applyFont="1" applyFill="1" applyAlignment="1" applyProtection="1">
      <alignment/>
      <protection locked="0"/>
    </xf>
    <xf numFmtId="0" fontId="7" fillId="0" borderId="0" xfId="22" applyFont="1" applyFill="1" applyProtection="1">
      <alignment/>
      <protection locked="0"/>
    </xf>
    <xf numFmtId="0" fontId="12" fillId="0" borderId="0" xfId="22" applyFont="1" applyProtection="1">
      <alignment/>
      <protection locked="0"/>
    </xf>
    <xf numFmtId="0" fontId="7" fillId="0" borderId="0" xfId="22" applyFont="1" applyFill="1" applyAlignment="1">
      <alignment/>
      <protection/>
    </xf>
    <xf numFmtId="0" fontId="7" fillId="0" borderId="0" xfId="22" applyFont="1" applyAlignment="1">
      <alignment/>
      <protection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23" applyFont="1" applyFill="1" applyAlignment="1" applyProtection="1">
      <alignment horizontal="right" vertical="top"/>
      <protection locked="0"/>
    </xf>
    <xf numFmtId="0" fontId="5" fillId="0" borderId="0" xfId="23" applyFont="1" applyFill="1" applyAlignment="1" applyProtection="1">
      <alignment horizontal="left" vertical="top"/>
      <protection locked="0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wrapText="1"/>
    </xf>
    <xf numFmtId="0" fontId="6" fillId="0" borderId="1" xfId="0" applyFont="1" applyFill="1" applyBorder="1" applyAlignment="1">
      <alignment horizontal="center" vertical="top" wrapText="1"/>
    </xf>
    <xf numFmtId="10" fontId="5" fillId="0" borderId="1" xfId="0" applyNumberFormat="1" applyFont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23" applyFont="1" applyBorder="1" applyAlignment="1" applyProtection="1">
      <alignment horizontal="left" vertical="center"/>
      <protection locked="0"/>
    </xf>
    <xf numFmtId="0" fontId="5" fillId="0" borderId="0" xfId="23" applyFont="1" applyFill="1" applyAlignment="1" applyProtection="1">
      <alignment vertical="justify"/>
      <protection locked="0"/>
    </xf>
    <xf numFmtId="0" fontId="5" fillId="0" borderId="0" xfId="0" applyFont="1" applyAlignment="1">
      <alignment vertical="justify"/>
    </xf>
    <xf numFmtId="0" fontId="5" fillId="0" borderId="0" xfId="0" applyFont="1" applyAlignment="1">
      <alignment vertical="justify" wrapText="1"/>
    </xf>
    <xf numFmtId="0" fontId="6" fillId="0" borderId="0" xfId="0" applyFont="1" applyAlignment="1">
      <alignment vertical="center"/>
    </xf>
    <xf numFmtId="3" fontId="6" fillId="0" borderId="1" xfId="26" applyNumberFormat="1" applyFont="1" applyFill="1" applyBorder="1" applyAlignment="1" applyProtection="1">
      <alignment horizontal="right" vertical="justify"/>
      <protection/>
    </xf>
    <xf numFmtId="3" fontId="5" fillId="0" borderId="1" xfId="26" applyNumberFormat="1" applyFont="1" applyFill="1" applyBorder="1" applyAlignment="1" applyProtection="1">
      <alignment horizontal="right" vertical="justify"/>
      <protection/>
    </xf>
    <xf numFmtId="3" fontId="5" fillId="0" borderId="1" xfId="26" applyNumberFormat="1" applyFont="1" applyFill="1" applyBorder="1" applyAlignment="1" applyProtection="1">
      <alignment horizontal="right" vertical="justify"/>
      <protection locked="0"/>
    </xf>
    <xf numFmtId="3" fontId="6" fillId="0" borderId="1" xfId="26" applyNumberFormat="1" applyFont="1" applyFill="1" applyBorder="1" applyAlignment="1" applyProtection="1">
      <alignment horizontal="right" vertical="justify"/>
      <protection locked="0"/>
    </xf>
    <xf numFmtId="3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top" wrapText="1"/>
    </xf>
    <xf numFmtId="3" fontId="5" fillId="0" borderId="1" xfId="0" applyNumberFormat="1" applyFont="1" applyFill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/>
    </xf>
    <xf numFmtId="3" fontId="7" fillId="0" borderId="1" xfId="0" applyNumberFormat="1" applyFont="1" applyBorder="1" applyAlignment="1">
      <alignment wrapText="1"/>
    </xf>
    <xf numFmtId="3" fontId="12" fillId="0" borderId="1" xfId="0" applyNumberFormat="1" applyFont="1" applyBorder="1" applyAlignment="1">
      <alignment wrapText="1"/>
    </xf>
    <xf numFmtId="3" fontId="5" fillId="0" borderId="0" xfId="0" applyNumberFormat="1" applyFont="1" applyAlignment="1">
      <alignment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3" fontId="5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3" fontId="7" fillId="0" borderId="1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3" fontId="5" fillId="0" borderId="1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0" fontId="5" fillId="0" borderId="0" xfId="0" applyFont="1" applyFill="1" applyAlignment="1">
      <alignment horizontal="center" vertical="center"/>
    </xf>
    <xf numFmtId="0" fontId="1" fillId="0" borderId="0" xfId="21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172" fontId="6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23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/>
    </xf>
    <xf numFmtId="0" fontId="9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/>
    </xf>
    <xf numFmtId="172" fontId="9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/>
    </xf>
    <xf numFmtId="172" fontId="8" fillId="0" borderId="0" xfId="0" applyNumberFormat="1" applyFont="1" applyFill="1" applyAlignment="1">
      <alignment horizontal="center"/>
    </xf>
    <xf numFmtId="172" fontId="12" fillId="0" borderId="0" xfId="0" applyNumberFormat="1" applyFont="1" applyFill="1" applyBorder="1" applyAlignment="1">
      <alignment horizontal="center"/>
    </xf>
    <xf numFmtId="172" fontId="5" fillId="0" borderId="1" xfId="0" applyNumberFormat="1" applyFont="1" applyFill="1" applyBorder="1" applyAlignment="1">
      <alignment/>
    </xf>
    <xf numFmtId="172" fontId="6" fillId="0" borderId="1" xfId="0" applyNumberFormat="1" applyFont="1" applyFill="1" applyBorder="1" applyAlignment="1">
      <alignment/>
    </xf>
    <xf numFmtId="172" fontId="5" fillId="0" borderId="1" xfId="0" applyNumberFormat="1" applyFont="1" applyFill="1" applyBorder="1" applyAlignment="1">
      <alignment horizontal="right" vertical="center" wrapText="1"/>
    </xf>
    <xf numFmtId="172" fontId="6" fillId="0" borderId="1" xfId="0" applyNumberFormat="1" applyFont="1" applyFill="1" applyBorder="1" applyAlignment="1">
      <alignment horizontal="right" vertical="center" wrapText="1"/>
    </xf>
    <xf numFmtId="172" fontId="5" fillId="0" borderId="0" xfId="0" applyNumberFormat="1" applyFont="1" applyFill="1" applyAlignment="1">
      <alignment/>
    </xf>
    <xf numFmtId="172" fontId="7" fillId="0" borderId="0" xfId="0" applyNumberFormat="1" applyFont="1" applyFill="1" applyAlignment="1">
      <alignment/>
    </xf>
    <xf numFmtId="173" fontId="9" fillId="0" borderId="0" xfId="0" applyNumberFormat="1" applyFont="1" applyAlignment="1">
      <alignment/>
    </xf>
    <xf numFmtId="3" fontId="9" fillId="0" borderId="0" xfId="0" applyNumberFormat="1" applyFont="1" applyFill="1" applyAlignment="1">
      <alignment horizontal="center" wrapText="1"/>
    </xf>
    <xf numFmtId="3" fontId="6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3" fontId="6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left" vertical="top" wrapText="1"/>
    </xf>
    <xf numFmtId="3" fontId="6" fillId="0" borderId="1" xfId="0" applyNumberFormat="1" applyFont="1" applyFill="1" applyBorder="1" applyAlignment="1">
      <alignment horizontal="left" vertical="top" wrapText="1"/>
    </xf>
    <xf numFmtId="3" fontId="7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18" fillId="0" borderId="1" xfId="0" applyFont="1" applyFill="1" applyBorder="1" applyAlignment="1">
      <alignment/>
    </xf>
    <xf numFmtId="3" fontId="5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/>
    </xf>
    <xf numFmtId="165" fontId="9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top" wrapText="1"/>
    </xf>
    <xf numFmtId="165" fontId="6" fillId="0" borderId="1" xfId="0" applyNumberFormat="1" applyFont="1" applyBorder="1" applyAlignment="1">
      <alignment horizontal="right" vertical="top" wrapText="1"/>
    </xf>
    <xf numFmtId="3" fontId="9" fillId="0" borderId="0" xfId="0" applyNumberFormat="1" applyFont="1" applyAlignment="1">
      <alignment/>
    </xf>
    <xf numFmtId="0" fontId="5" fillId="0" borderId="1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 vertical="top"/>
    </xf>
    <xf numFmtId="0" fontId="7" fillId="0" borderId="0" xfId="0" applyFont="1" applyBorder="1" applyAlignment="1">
      <alignment horizontal="right"/>
    </xf>
    <xf numFmtId="0" fontId="5" fillId="0" borderId="0" xfId="0" applyFont="1" applyFill="1" applyBorder="1" applyAlignment="1">
      <alignment vertical="top" wrapText="1"/>
    </xf>
    <xf numFmtId="0" fontId="6" fillId="0" borderId="4" xfId="26" applyFont="1" applyFill="1" applyBorder="1" applyAlignment="1">
      <alignment horizontal="center" vertical="center" wrapText="1"/>
      <protection/>
    </xf>
    <xf numFmtId="0" fontId="6" fillId="0" borderId="3" xfId="26" applyFont="1" applyFill="1" applyBorder="1" applyAlignment="1">
      <alignment horizontal="center" vertical="center" wrapText="1"/>
      <protection/>
    </xf>
    <xf numFmtId="0" fontId="1" fillId="0" borderId="0" xfId="26" applyFont="1" applyFill="1" applyAlignment="1">
      <alignment horizontal="center" vertical="justify" wrapText="1"/>
      <protection/>
    </xf>
    <xf numFmtId="0" fontId="6" fillId="0" borderId="5" xfId="26" applyFont="1" applyFill="1" applyBorder="1" applyAlignment="1">
      <alignment horizontal="center" vertical="center" wrapText="1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0" xfId="22" applyFont="1" applyAlignment="1">
      <alignment/>
      <protection/>
    </xf>
    <xf numFmtId="0" fontId="1" fillId="0" borderId="0" xfId="21" applyFont="1" applyFill="1" applyAlignment="1" applyProtection="1">
      <alignment horizontal="center" vertical="center" wrapText="1"/>
      <protection locked="0"/>
    </xf>
    <xf numFmtId="0" fontId="6" fillId="0" borderId="7" xfId="21" applyFont="1" applyBorder="1" applyAlignment="1" applyProtection="1">
      <alignment horizontal="center" vertical="center" wrapText="1"/>
      <protection/>
    </xf>
    <xf numFmtId="0" fontId="6" fillId="0" borderId="3" xfId="2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>
      <alignment horizontal="left" vertical="center" wrapText="1" indent="1"/>
    </xf>
    <xf numFmtId="0" fontId="6" fillId="0" borderId="0" xfId="23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center" vertical="top" wrapText="1"/>
    </xf>
    <xf numFmtId="0" fontId="11" fillId="0" borderId="0" xfId="0" applyFont="1" applyAlignment="1">
      <alignment vertical="center" wrapText="1"/>
    </xf>
    <xf numFmtId="0" fontId="6" fillId="0" borderId="0" xfId="23" applyFont="1" applyAlignment="1" applyProtection="1">
      <alignment horizontal="left" vertical="center" wrapText="1"/>
      <protection locked="0"/>
    </xf>
    <xf numFmtId="0" fontId="1" fillId="0" borderId="0" xfId="23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1" fillId="0" borderId="0" xfId="24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7" xfId="26" applyFont="1" applyFill="1" applyBorder="1" applyAlignment="1">
      <alignment horizontal="center" vertical="justify" wrapText="1"/>
      <protection/>
    </xf>
    <xf numFmtId="0" fontId="6" fillId="0" borderId="3" xfId="26" applyFont="1" applyFill="1" applyBorder="1" applyAlignment="1">
      <alignment horizontal="center" vertical="justify" wrapText="1"/>
      <protection/>
    </xf>
    <xf numFmtId="0" fontId="6" fillId="0" borderId="7" xfId="26" applyFont="1" applyFill="1" applyBorder="1" applyAlignment="1">
      <alignment horizontal="center" vertical="center" wrapText="1"/>
      <protection/>
    </xf>
    <xf numFmtId="0" fontId="5" fillId="0" borderId="3" xfId="0" applyFont="1" applyBorder="1" applyAlignment="1">
      <alignment horizontal="center" vertical="center" wrapText="1"/>
    </xf>
    <xf numFmtId="0" fontId="6" fillId="0" borderId="8" xfId="26" applyFont="1" applyFill="1" applyBorder="1" applyAlignment="1">
      <alignment horizontal="center" vertical="center" wrapText="1"/>
      <protection/>
    </xf>
    <xf numFmtId="0" fontId="6" fillId="0" borderId="6" xfId="26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/>
    </xf>
    <xf numFmtId="0" fontId="11" fillId="3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/>
    </xf>
    <xf numFmtId="17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5" fillId="0" borderId="0" xfId="23" applyFont="1" applyFill="1" applyAlignment="1" applyProtection="1">
      <alignment horizontal="left" vertical="top"/>
      <protection locked="0"/>
    </xf>
    <xf numFmtId="0" fontId="5" fillId="0" borderId="1" xfId="0" applyFont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7.2" xfId="21"/>
    <cellStyle name="Normal_Spravki_kod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6"/>
  <sheetViews>
    <sheetView workbookViewId="0" topLeftCell="A49">
      <selection activeCell="B31" sqref="B31"/>
    </sheetView>
  </sheetViews>
  <sheetFormatPr defaultColWidth="9.140625" defaultRowHeight="12.75"/>
  <cols>
    <col min="1" max="1" width="35.57421875" style="8" customWidth="1"/>
    <col min="2" max="2" width="12.57421875" style="8" customWidth="1"/>
    <col min="3" max="3" width="12.8515625" style="8" customWidth="1"/>
    <col min="4" max="4" width="32.00390625" style="8" customWidth="1"/>
    <col min="5" max="5" width="14.140625" style="8" customWidth="1"/>
    <col min="6" max="6" width="14.8515625" style="8" customWidth="1"/>
    <col min="7" max="16384" width="9.140625" style="8" customWidth="1"/>
  </cols>
  <sheetData>
    <row r="1" spans="5:6" ht="12.75">
      <c r="E1" s="326" t="s">
        <v>376</v>
      </c>
      <c r="F1" s="326"/>
    </row>
    <row r="3" spans="1:6" ht="15">
      <c r="A3" s="2"/>
      <c r="B3" s="3"/>
      <c r="C3" s="328" t="s">
        <v>0</v>
      </c>
      <c r="D3" s="328"/>
      <c r="E3" s="4"/>
      <c r="F3" s="4"/>
    </row>
    <row r="4" spans="1:6" ht="15">
      <c r="A4" s="5"/>
      <c r="B4" s="3"/>
      <c r="C4" s="3"/>
      <c r="D4" s="3"/>
      <c r="E4" s="4"/>
      <c r="F4" s="4"/>
    </row>
    <row r="5" spans="1:6" ht="15" customHeight="1">
      <c r="A5" s="25" t="s">
        <v>70</v>
      </c>
      <c r="B5" s="26"/>
      <c r="C5" s="2"/>
      <c r="D5" s="2"/>
      <c r="E5" s="327" t="s">
        <v>210</v>
      </c>
      <c r="F5" s="327"/>
    </row>
    <row r="6" spans="1:6" ht="15">
      <c r="A6" s="25" t="s">
        <v>424</v>
      </c>
      <c r="B6" s="26"/>
      <c r="C6" s="6"/>
      <c r="D6" s="6"/>
      <c r="E6" s="4"/>
      <c r="F6" s="6"/>
    </row>
    <row r="7" spans="1:6" ht="15">
      <c r="A7" s="2"/>
      <c r="B7" s="2"/>
      <c r="C7" s="6"/>
      <c r="D7" s="6"/>
      <c r="E7" s="4"/>
      <c r="F7" s="6"/>
    </row>
    <row r="8" spans="1:6" ht="50.25" customHeight="1">
      <c r="A8" s="7" t="s">
        <v>1</v>
      </c>
      <c r="B8" s="20" t="s">
        <v>2</v>
      </c>
      <c r="C8" s="20" t="s">
        <v>3</v>
      </c>
      <c r="D8" s="1" t="s">
        <v>7</v>
      </c>
      <c r="E8" s="20" t="s">
        <v>4</v>
      </c>
      <c r="F8" s="20" t="s">
        <v>5</v>
      </c>
    </row>
    <row r="9" spans="1:6" ht="14.25">
      <c r="A9" s="7" t="s">
        <v>6</v>
      </c>
      <c r="B9" s="7">
        <v>1</v>
      </c>
      <c r="C9" s="7">
        <v>2</v>
      </c>
      <c r="D9" s="1" t="s">
        <v>6</v>
      </c>
      <c r="E9" s="7">
        <v>1</v>
      </c>
      <c r="F9" s="7">
        <v>2</v>
      </c>
    </row>
    <row r="10" spans="1:6" ht="12.75">
      <c r="A10" s="13" t="s">
        <v>8</v>
      </c>
      <c r="B10" s="10"/>
      <c r="C10" s="10"/>
      <c r="D10" s="12" t="s">
        <v>28</v>
      </c>
      <c r="E10" s="10"/>
      <c r="F10" s="10"/>
    </row>
    <row r="11" spans="1:30" ht="12.75">
      <c r="A11" s="14" t="s">
        <v>29</v>
      </c>
      <c r="B11" s="209"/>
      <c r="C11" s="11"/>
      <c r="D11" s="14" t="s">
        <v>30</v>
      </c>
      <c r="E11" s="211">
        <v>5158632</v>
      </c>
      <c r="F11" s="211">
        <v>3490630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12.75">
      <c r="A12" s="11" t="s">
        <v>31</v>
      </c>
      <c r="B12" s="209"/>
      <c r="C12" s="11"/>
      <c r="D12" s="14" t="s">
        <v>32</v>
      </c>
      <c r="E12" s="209"/>
      <c r="F12" s="20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ht="28.5" customHeight="1">
      <c r="A13" s="11" t="s">
        <v>33</v>
      </c>
      <c r="B13" s="209"/>
      <c r="C13" s="11"/>
      <c r="D13" s="11" t="s">
        <v>34</v>
      </c>
      <c r="E13" s="209">
        <v>210259</v>
      </c>
      <c r="F13" s="209">
        <v>91669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ht="25.5">
      <c r="A14" s="11" t="s">
        <v>35</v>
      </c>
      <c r="B14" s="209"/>
      <c r="C14" s="11"/>
      <c r="D14" s="11" t="s">
        <v>36</v>
      </c>
      <c r="E14" s="209"/>
      <c r="F14" s="20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12.75">
      <c r="A15" s="15" t="s">
        <v>37</v>
      </c>
      <c r="B15" s="209"/>
      <c r="C15" s="11"/>
      <c r="D15" s="11" t="s">
        <v>38</v>
      </c>
      <c r="E15" s="209"/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12.75">
      <c r="A16" s="14" t="s">
        <v>39</v>
      </c>
      <c r="B16" s="209"/>
      <c r="C16" s="11"/>
      <c r="D16" s="11" t="s">
        <v>40</v>
      </c>
      <c r="E16" s="209"/>
      <c r="F16" s="11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12.75">
      <c r="A17" s="11" t="s">
        <v>9</v>
      </c>
      <c r="B17" s="209"/>
      <c r="C17" s="11"/>
      <c r="D17" s="11" t="s">
        <v>41</v>
      </c>
      <c r="E17" s="209"/>
      <c r="F17" s="11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ht="12.75">
      <c r="A18" s="11" t="s">
        <v>10</v>
      </c>
      <c r="B18" s="209"/>
      <c r="C18" s="11"/>
      <c r="D18" s="11" t="s">
        <v>20</v>
      </c>
      <c r="E18" s="209"/>
      <c r="F18" s="11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ht="12.75">
      <c r="A19" s="15" t="s">
        <v>27</v>
      </c>
      <c r="B19" s="209"/>
      <c r="C19" s="11"/>
      <c r="D19" s="15" t="s">
        <v>27</v>
      </c>
      <c r="E19" s="211">
        <f>E13+E14+E15</f>
        <v>210259</v>
      </c>
      <c r="F19" s="211">
        <f>F13+F14+F15</f>
        <v>91669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ht="12.75">
      <c r="A20" s="19"/>
      <c r="B20" s="209"/>
      <c r="C20" s="11"/>
      <c r="D20" s="14" t="s">
        <v>42</v>
      </c>
      <c r="E20" s="209"/>
      <c r="F20" s="11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12.75">
      <c r="A21" s="11"/>
      <c r="B21" s="209"/>
      <c r="C21" s="11"/>
      <c r="D21" s="11" t="s">
        <v>43</v>
      </c>
      <c r="E21" s="209">
        <v>136967</v>
      </c>
      <c r="F21" s="209">
        <v>1491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12.75">
      <c r="A22" s="11"/>
      <c r="B22" s="209"/>
      <c r="C22" s="11"/>
      <c r="D22" s="11" t="s">
        <v>44</v>
      </c>
      <c r="E22" s="209">
        <v>136967</v>
      </c>
      <c r="F22" s="209">
        <v>1491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ht="12.75">
      <c r="A23" s="11"/>
      <c r="B23" s="209"/>
      <c r="C23" s="11"/>
      <c r="D23" s="11" t="s">
        <v>45</v>
      </c>
      <c r="E23" s="209"/>
      <c r="F23" s="20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12.75">
      <c r="A24" s="11"/>
      <c r="B24" s="209"/>
      <c r="C24" s="11"/>
      <c r="D24" s="10" t="s">
        <v>46</v>
      </c>
      <c r="E24" s="209">
        <v>246509</v>
      </c>
      <c r="F24" s="209">
        <v>135476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ht="12.75">
      <c r="A25" s="11"/>
      <c r="B25" s="209"/>
      <c r="C25" s="11"/>
      <c r="D25" s="15" t="s">
        <v>47</v>
      </c>
      <c r="E25" s="211">
        <f>E21+E24</f>
        <v>383476</v>
      </c>
      <c r="F25" s="211">
        <f>F21+F24</f>
        <v>136967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ht="12.75">
      <c r="A26" s="15" t="s">
        <v>48</v>
      </c>
      <c r="B26" s="209"/>
      <c r="C26" s="11"/>
      <c r="D26" s="16" t="s">
        <v>49</v>
      </c>
      <c r="E26" s="211">
        <f>E11+E19+E25</f>
        <v>5752367</v>
      </c>
      <c r="F26" s="211">
        <f>F11+F19+F25</f>
        <v>3719266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ht="12.75">
      <c r="A27" s="11"/>
      <c r="B27" s="209"/>
      <c r="C27" s="11"/>
      <c r="D27" s="11"/>
      <c r="E27" s="209"/>
      <c r="F27" s="20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6" ht="12.75">
      <c r="A28" s="12" t="s">
        <v>50</v>
      </c>
      <c r="B28" s="210"/>
      <c r="C28" s="10"/>
      <c r="D28" s="12" t="s">
        <v>51</v>
      </c>
      <c r="E28" s="210"/>
      <c r="F28" s="210"/>
    </row>
    <row r="29" spans="1:6" ht="25.5">
      <c r="A29" s="17" t="s">
        <v>52</v>
      </c>
      <c r="B29" s="210"/>
      <c r="C29" s="10"/>
      <c r="D29" s="11" t="s">
        <v>53</v>
      </c>
      <c r="E29" s="210"/>
      <c r="F29" s="210"/>
    </row>
    <row r="30" spans="1:6" ht="12.75">
      <c r="A30" s="10" t="s">
        <v>11</v>
      </c>
      <c r="B30" s="210"/>
      <c r="C30" s="10"/>
      <c r="D30" s="17" t="s">
        <v>54</v>
      </c>
      <c r="E30" s="210"/>
      <c r="F30" s="210"/>
    </row>
    <row r="31" spans="1:6" ht="25.5">
      <c r="A31" s="10" t="s">
        <v>12</v>
      </c>
      <c r="B31" s="210">
        <v>114218</v>
      </c>
      <c r="C31" s="210">
        <v>3313</v>
      </c>
      <c r="D31" s="21" t="s">
        <v>63</v>
      </c>
      <c r="E31" s="210"/>
      <c r="F31" s="210"/>
    </row>
    <row r="32" spans="1:6" ht="25.5">
      <c r="A32" s="10" t="s">
        <v>13</v>
      </c>
      <c r="B32" s="210">
        <v>1735681</v>
      </c>
      <c r="C32" s="210">
        <v>2087820</v>
      </c>
      <c r="D32" s="11" t="s">
        <v>65</v>
      </c>
      <c r="E32" s="210">
        <v>5190</v>
      </c>
      <c r="F32" s="210">
        <v>3631</v>
      </c>
    </row>
    <row r="33" spans="1:6" ht="12.75">
      <c r="A33" s="10" t="s">
        <v>14</v>
      </c>
      <c r="B33" s="236">
        <v>1329497</v>
      </c>
      <c r="C33" s="236">
        <v>987820</v>
      </c>
      <c r="D33" s="11" t="s">
        <v>64</v>
      </c>
      <c r="E33" s="210">
        <v>390</v>
      </c>
      <c r="F33" s="210">
        <v>390</v>
      </c>
    </row>
    <row r="34" spans="1:6" ht="12.75">
      <c r="A34" s="10" t="s">
        <v>15</v>
      </c>
      <c r="B34" s="210"/>
      <c r="C34" s="210"/>
      <c r="D34" s="21" t="s">
        <v>62</v>
      </c>
      <c r="E34" s="210"/>
      <c r="F34" s="210"/>
    </row>
    <row r="35" spans="1:6" ht="12.75">
      <c r="A35" s="16" t="s">
        <v>23</v>
      </c>
      <c r="B35" s="212">
        <f>B30+B31+B32+B34</f>
        <v>1849899</v>
      </c>
      <c r="C35" s="212">
        <f>C30+C31+C32+C34</f>
        <v>2091133</v>
      </c>
      <c r="D35" s="21" t="s">
        <v>66</v>
      </c>
      <c r="E35" s="210"/>
      <c r="F35" s="210"/>
    </row>
    <row r="36" spans="1:6" ht="12.75">
      <c r="A36" s="17" t="s">
        <v>55</v>
      </c>
      <c r="B36" s="210"/>
      <c r="C36" s="210"/>
      <c r="D36" s="21" t="s">
        <v>67</v>
      </c>
      <c r="E36" s="210"/>
      <c r="F36" s="210"/>
    </row>
    <row r="37" spans="1:6" ht="25.5">
      <c r="A37" s="10" t="s">
        <v>16</v>
      </c>
      <c r="B37" s="210"/>
      <c r="C37" s="210"/>
      <c r="D37" s="21" t="s">
        <v>68</v>
      </c>
      <c r="E37" s="210"/>
      <c r="F37" s="210"/>
    </row>
    <row r="38" spans="1:6" ht="12.75">
      <c r="A38" s="10" t="s">
        <v>17</v>
      </c>
      <c r="B38" s="210">
        <v>199805</v>
      </c>
      <c r="C38" s="210">
        <v>103900</v>
      </c>
      <c r="D38" s="21" t="s">
        <v>69</v>
      </c>
      <c r="E38" s="210"/>
      <c r="F38" s="210"/>
    </row>
    <row r="39" spans="1:6" ht="12.75">
      <c r="A39" s="10" t="s">
        <v>19</v>
      </c>
      <c r="B39" s="210">
        <v>3562344</v>
      </c>
      <c r="C39" s="210">
        <v>1476739</v>
      </c>
      <c r="D39" s="16" t="s">
        <v>23</v>
      </c>
      <c r="E39" s="212">
        <f>SUM(E31:E32,E34:E38)</f>
        <v>5190</v>
      </c>
      <c r="F39" s="212">
        <f>SUM(F31:F32,F34:F38)</f>
        <v>3631</v>
      </c>
    </row>
    <row r="40" spans="1:6" ht="12.75">
      <c r="A40" s="10" t="s">
        <v>18</v>
      </c>
      <c r="B40" s="210"/>
      <c r="C40" s="210"/>
      <c r="D40" s="16"/>
      <c r="E40" s="210"/>
      <c r="F40" s="210"/>
    </row>
    <row r="41" spans="1:6" ht="12.75">
      <c r="A41" s="10" t="s">
        <v>20</v>
      </c>
      <c r="B41" s="210"/>
      <c r="C41" s="210"/>
      <c r="D41" s="21"/>
      <c r="E41" s="210"/>
      <c r="F41" s="210"/>
    </row>
    <row r="42" spans="1:6" ht="12.75">
      <c r="A42" s="10" t="s">
        <v>21</v>
      </c>
      <c r="B42" s="210"/>
      <c r="C42" s="210"/>
      <c r="D42" s="21"/>
      <c r="E42" s="210"/>
      <c r="F42" s="210"/>
    </row>
    <row r="43" spans="1:6" ht="12.75">
      <c r="A43" s="10" t="s">
        <v>17</v>
      </c>
      <c r="B43" s="210"/>
      <c r="C43" s="210"/>
      <c r="D43" s="21"/>
      <c r="E43" s="210"/>
      <c r="F43" s="210"/>
    </row>
    <row r="44" spans="1:6" ht="12.75">
      <c r="A44" s="10" t="s">
        <v>19</v>
      </c>
      <c r="B44" s="210"/>
      <c r="C44" s="210"/>
      <c r="D44" s="10"/>
      <c r="E44" s="210"/>
      <c r="F44" s="210"/>
    </row>
    <row r="45" spans="1:6" ht="12.75">
      <c r="A45" s="10" t="s">
        <v>20</v>
      </c>
      <c r="B45" s="210"/>
      <c r="C45" s="210"/>
      <c r="D45" s="10"/>
      <c r="E45" s="210"/>
      <c r="F45" s="210"/>
    </row>
    <row r="46" spans="1:6" ht="12.75">
      <c r="A46" s="10" t="s">
        <v>22</v>
      </c>
      <c r="B46" s="210"/>
      <c r="C46" s="210"/>
      <c r="D46" s="10"/>
      <c r="E46" s="210"/>
      <c r="F46" s="210"/>
    </row>
    <row r="47" spans="1:6" ht="12.75">
      <c r="A47" s="16" t="s">
        <v>24</v>
      </c>
      <c r="B47" s="212">
        <f>SUM(B38:B46)</f>
        <v>3762149</v>
      </c>
      <c r="C47" s="212">
        <f>SUM(C38:C46)</f>
        <v>1580639</v>
      </c>
      <c r="D47" s="10"/>
      <c r="E47" s="210"/>
      <c r="F47" s="210"/>
    </row>
    <row r="48" spans="1:6" ht="12.75">
      <c r="A48" s="17" t="s">
        <v>56</v>
      </c>
      <c r="B48" s="210"/>
      <c r="C48" s="210"/>
      <c r="D48" s="11"/>
      <c r="E48" s="210"/>
      <c r="F48" s="210"/>
    </row>
    <row r="49" spans="1:6" s="9" customFormat="1" ht="12.75">
      <c r="A49" s="11" t="s">
        <v>25</v>
      </c>
      <c r="B49" s="209"/>
      <c r="C49" s="209"/>
      <c r="D49" s="11"/>
      <c r="E49" s="209"/>
      <c r="F49" s="209"/>
    </row>
    <row r="50" spans="1:6" s="9" customFormat="1" ht="12.75">
      <c r="A50" s="11" t="s">
        <v>61</v>
      </c>
      <c r="B50" s="209">
        <v>145509</v>
      </c>
      <c r="C50" s="209">
        <v>51125</v>
      </c>
      <c r="D50" s="11"/>
      <c r="E50" s="209"/>
      <c r="F50" s="209"/>
    </row>
    <row r="51" spans="1:6" s="9" customFormat="1" ht="12.75">
      <c r="A51" s="15" t="s">
        <v>26</v>
      </c>
      <c r="B51" s="211">
        <f>B49+B50</f>
        <v>145509</v>
      </c>
      <c r="C51" s="211">
        <f>C49+C50</f>
        <v>51125</v>
      </c>
      <c r="D51" s="16"/>
      <c r="E51" s="209"/>
      <c r="F51" s="209"/>
    </row>
    <row r="52" spans="1:6" s="9" customFormat="1" ht="12.75">
      <c r="A52" s="14" t="s">
        <v>57</v>
      </c>
      <c r="B52" s="209"/>
      <c r="C52" s="209"/>
      <c r="E52" s="209"/>
      <c r="F52" s="209"/>
    </row>
    <row r="53" spans="1:6" s="9" customFormat="1" ht="12.75">
      <c r="A53" s="15" t="s">
        <v>58</v>
      </c>
      <c r="B53" s="211">
        <f>B35+B47+B51</f>
        <v>5757557</v>
      </c>
      <c r="C53" s="211">
        <f>C35+C47+C51</f>
        <v>3722897</v>
      </c>
      <c r="D53" s="16" t="s">
        <v>58</v>
      </c>
      <c r="E53" s="211">
        <f>E29+E39</f>
        <v>5190</v>
      </c>
      <c r="F53" s="211">
        <f>F29+F39</f>
        <v>3631</v>
      </c>
    </row>
    <row r="54" spans="1:6" s="9" customFormat="1" ht="12.75">
      <c r="A54" s="11"/>
      <c r="B54" s="211"/>
      <c r="C54" s="211"/>
      <c r="D54" s="15"/>
      <c r="E54" s="211"/>
      <c r="F54" s="211"/>
    </row>
    <row r="55" spans="1:6" s="9" customFormat="1" ht="12.75">
      <c r="A55" s="15" t="s">
        <v>60</v>
      </c>
      <c r="B55" s="211">
        <f>B26+B53</f>
        <v>5757557</v>
      </c>
      <c r="C55" s="211">
        <f>C26+C53</f>
        <v>3722897</v>
      </c>
      <c r="D55" s="15" t="s">
        <v>59</v>
      </c>
      <c r="E55" s="211">
        <f>E26+E53</f>
        <v>5757557</v>
      </c>
      <c r="F55" s="211">
        <f>F26+F53</f>
        <v>3722897</v>
      </c>
    </row>
    <row r="56" s="9" customFormat="1" ht="12.75"/>
    <row r="57" spans="1:6" s="9" customFormat="1" ht="12.75">
      <c r="A57" s="9" t="s">
        <v>426</v>
      </c>
      <c r="B57" s="187" t="s">
        <v>331</v>
      </c>
      <c r="C57" s="180"/>
      <c r="E57" s="309" t="s">
        <v>438</v>
      </c>
      <c r="F57" s="219"/>
    </row>
    <row r="58" spans="2:3" s="9" customFormat="1" ht="12.75">
      <c r="B58" s="91"/>
      <c r="C58" s="91"/>
    </row>
    <row r="59" spans="2:6" s="9" customFormat="1" ht="12.75">
      <c r="B59" s="91"/>
      <c r="C59" s="91" t="s">
        <v>425</v>
      </c>
      <c r="E59" s="186"/>
      <c r="F59" s="186" t="s">
        <v>439</v>
      </c>
    </row>
    <row r="60" s="9" customFormat="1" ht="12.75"/>
    <row r="61" s="9" customFormat="1" ht="12.75">
      <c r="E61" s="186"/>
    </row>
    <row r="62" spans="4:8" s="9" customFormat="1" ht="12.75" customHeight="1">
      <c r="D62" s="18"/>
      <c r="E62" s="325" t="s">
        <v>440</v>
      </c>
      <c r="F62" s="325"/>
      <c r="G62" s="219"/>
      <c r="H62" s="219"/>
    </row>
    <row r="63" spans="7:8" ht="12.75">
      <c r="G63" s="186"/>
      <c r="H63" s="92"/>
    </row>
    <row r="64" spans="6:8" ht="12.75" customHeight="1">
      <c r="F64" s="186" t="s">
        <v>441</v>
      </c>
      <c r="G64" s="186"/>
      <c r="H64" s="92"/>
    </row>
    <row r="65" spans="5:6" ht="12.75">
      <c r="E65" s="186"/>
      <c r="F65" s="186"/>
    </row>
    <row r="66" ht="12.75">
      <c r="E66" s="186"/>
    </row>
  </sheetData>
  <mergeCells count="4">
    <mergeCell ref="E62:F62"/>
    <mergeCell ref="E1:F1"/>
    <mergeCell ref="E5:F5"/>
    <mergeCell ref="C3:D3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31">
      <selection activeCell="A44" sqref="A44:E51"/>
    </sheetView>
  </sheetViews>
  <sheetFormatPr defaultColWidth="9.140625" defaultRowHeight="12.75"/>
  <cols>
    <col min="1" max="1" width="34.8515625" style="8" customWidth="1"/>
    <col min="2" max="2" width="9.140625" style="8" customWidth="1"/>
    <col min="3" max="3" width="9.57421875" style="8" customWidth="1"/>
    <col min="4" max="4" width="33.57421875" style="8" customWidth="1"/>
    <col min="5" max="5" width="9.140625" style="8" customWidth="1"/>
    <col min="6" max="6" width="9.7109375" style="8" customWidth="1"/>
    <col min="7" max="16384" width="9.140625" style="8" customWidth="1"/>
  </cols>
  <sheetData>
    <row r="1" spans="5:6" ht="25.5" customHeight="1">
      <c r="E1" s="331" t="s">
        <v>166</v>
      </c>
      <c r="F1" s="331"/>
    </row>
    <row r="2" spans="5:6" ht="12.75">
      <c r="E2" s="18"/>
      <c r="F2" s="18"/>
    </row>
    <row r="3" spans="1:6" ht="12.75" customHeight="1">
      <c r="A3" s="55"/>
      <c r="C3" s="332" t="s">
        <v>167</v>
      </c>
      <c r="D3" s="332"/>
      <c r="E3" s="18"/>
      <c r="F3" s="18"/>
    </row>
    <row r="4" spans="5:6" ht="12.75">
      <c r="E4" s="18"/>
      <c r="F4" s="18"/>
    </row>
    <row r="5" spans="1:6" ht="14.25" customHeight="1">
      <c r="A5" s="25" t="s">
        <v>70</v>
      </c>
      <c r="B5" s="26"/>
      <c r="C5" s="2"/>
      <c r="D5" s="2"/>
      <c r="E5" s="200" t="s">
        <v>210</v>
      </c>
      <c r="F5" s="25"/>
    </row>
    <row r="6" spans="1:6" ht="15">
      <c r="A6" s="25" t="s">
        <v>424</v>
      </c>
      <c r="B6" s="26"/>
      <c r="C6" s="6"/>
      <c r="D6" s="6"/>
      <c r="E6" s="4"/>
      <c r="F6" s="6"/>
    </row>
    <row r="7" spans="1:6" ht="15">
      <c r="A7" s="35"/>
      <c r="B7" s="76"/>
      <c r="C7" s="77"/>
      <c r="D7" s="78"/>
      <c r="E7" s="79"/>
      <c r="F7" s="79"/>
    </row>
    <row r="8" spans="1:7" ht="12.75">
      <c r="A8" s="80"/>
      <c r="B8" s="81"/>
      <c r="C8" s="81"/>
      <c r="D8" s="78"/>
      <c r="E8" s="82"/>
      <c r="F8" s="83" t="s">
        <v>73</v>
      </c>
      <c r="G8" s="59"/>
    </row>
    <row r="9" spans="1:7" ht="25.5">
      <c r="A9" s="84" t="s">
        <v>168</v>
      </c>
      <c r="B9" s="84" t="s">
        <v>2</v>
      </c>
      <c r="C9" s="84" t="s">
        <v>5</v>
      </c>
      <c r="D9" s="84" t="s">
        <v>169</v>
      </c>
      <c r="E9" s="84" t="s">
        <v>2</v>
      </c>
      <c r="F9" s="84" t="s">
        <v>5</v>
      </c>
      <c r="G9" s="59"/>
    </row>
    <row r="10" spans="1:7" ht="12.75">
      <c r="A10" s="85" t="s">
        <v>6</v>
      </c>
      <c r="B10" s="85">
        <v>1</v>
      </c>
      <c r="C10" s="85">
        <v>2</v>
      </c>
      <c r="D10" s="85" t="s">
        <v>6</v>
      </c>
      <c r="E10" s="85">
        <v>1</v>
      </c>
      <c r="F10" s="85">
        <v>2</v>
      </c>
      <c r="G10" s="59"/>
    </row>
    <row r="11" spans="1:7" ht="18" customHeight="1">
      <c r="A11" s="86" t="s">
        <v>170</v>
      </c>
      <c r="B11" s="87"/>
      <c r="C11" s="87"/>
      <c r="D11" s="86" t="s">
        <v>171</v>
      </c>
      <c r="E11" s="88"/>
      <c r="F11" s="88"/>
      <c r="G11" s="59"/>
    </row>
    <row r="12" spans="1:7" s="92" customFormat="1" ht="12">
      <c r="A12" s="89" t="s">
        <v>172</v>
      </c>
      <c r="B12" s="90"/>
      <c r="C12" s="90"/>
      <c r="D12" s="89" t="s">
        <v>173</v>
      </c>
      <c r="E12" s="90"/>
      <c r="F12" s="90"/>
      <c r="G12" s="91"/>
    </row>
    <row r="13" spans="1:7" s="95" customFormat="1" ht="12">
      <c r="A13" s="93" t="s">
        <v>174</v>
      </c>
      <c r="B13" s="93"/>
      <c r="C13" s="93"/>
      <c r="D13" s="93" t="s">
        <v>175</v>
      </c>
      <c r="E13" s="93"/>
      <c r="F13" s="93"/>
      <c r="G13" s="94"/>
    </row>
    <row r="14" spans="1:7" s="95" customFormat="1" ht="23.25" customHeight="1">
      <c r="A14" s="93" t="s">
        <v>176</v>
      </c>
      <c r="B14" s="221">
        <v>154979</v>
      </c>
      <c r="C14" s="234">
        <v>95086</v>
      </c>
      <c r="D14" s="93" t="s">
        <v>177</v>
      </c>
      <c r="E14" s="221">
        <v>178629</v>
      </c>
      <c r="F14" s="221">
        <f>140614</f>
        <v>140614</v>
      </c>
      <c r="G14" s="94"/>
    </row>
    <row r="15" spans="1:7" s="95" customFormat="1" ht="30" customHeight="1">
      <c r="A15" s="93" t="s">
        <v>178</v>
      </c>
      <c r="B15" s="221">
        <v>154976</v>
      </c>
      <c r="C15" s="221">
        <v>95052</v>
      </c>
      <c r="D15" s="93" t="s">
        <v>179</v>
      </c>
      <c r="E15" s="221">
        <v>178629</v>
      </c>
      <c r="F15" s="221">
        <v>137609</v>
      </c>
      <c r="G15" s="94"/>
    </row>
    <row r="16" spans="1:7" s="95" customFormat="1" ht="24">
      <c r="A16" s="93" t="s">
        <v>180</v>
      </c>
      <c r="B16" s="221">
        <v>51</v>
      </c>
      <c r="C16" s="221">
        <v>16</v>
      </c>
      <c r="D16" s="93" t="s">
        <v>181</v>
      </c>
      <c r="E16" s="221"/>
      <c r="F16" s="221"/>
      <c r="G16" s="94"/>
    </row>
    <row r="17" spans="1:7" s="95" customFormat="1" ht="12">
      <c r="A17" s="93" t="s">
        <v>182</v>
      </c>
      <c r="B17" s="221">
        <v>430</v>
      </c>
      <c r="C17" s="221">
        <v>727</v>
      </c>
      <c r="D17" s="96" t="s">
        <v>183</v>
      </c>
      <c r="E17" s="234">
        <v>267764</v>
      </c>
      <c r="F17" s="234">
        <v>114590</v>
      </c>
      <c r="G17" s="94"/>
    </row>
    <row r="18" spans="1:6" s="95" customFormat="1" ht="12">
      <c r="A18" s="97" t="s">
        <v>184</v>
      </c>
      <c r="B18" s="222">
        <f>B13+B14+B16+B17</f>
        <v>155460</v>
      </c>
      <c r="C18" s="222">
        <f>C13+C14+C16+C17</f>
        <v>95829</v>
      </c>
      <c r="D18" s="93" t="s">
        <v>185</v>
      </c>
      <c r="E18" s="221"/>
      <c r="F18" s="221"/>
    </row>
    <row r="19" spans="1:6" s="95" customFormat="1" ht="12">
      <c r="A19" s="93"/>
      <c r="B19" s="221"/>
      <c r="C19" s="221"/>
      <c r="D19" s="97" t="s">
        <v>184</v>
      </c>
      <c r="E19" s="222">
        <f>E13+E14+E16+E17+E18</f>
        <v>446393</v>
      </c>
      <c r="F19" s="222">
        <f>F13+F14+F16+F17+F18</f>
        <v>255204</v>
      </c>
    </row>
    <row r="20" spans="1:6" s="95" customFormat="1" ht="12">
      <c r="A20" s="98" t="s">
        <v>186</v>
      </c>
      <c r="B20" s="221"/>
      <c r="C20" s="221"/>
      <c r="D20" s="93"/>
      <c r="E20" s="221"/>
      <c r="F20" s="221"/>
    </row>
    <row r="21" spans="1:6" s="95" customFormat="1" ht="12">
      <c r="A21" s="99" t="s">
        <v>187</v>
      </c>
      <c r="B21" s="221"/>
      <c r="C21" s="221"/>
      <c r="D21" s="98" t="s">
        <v>188</v>
      </c>
      <c r="E21" s="221"/>
      <c r="F21" s="221"/>
    </row>
    <row r="22" spans="1:6" s="95" customFormat="1" ht="12">
      <c r="A22" s="93" t="s">
        <v>189</v>
      </c>
      <c r="B22" s="221">
        <v>44424</v>
      </c>
      <c r="C22" s="221">
        <v>23899</v>
      </c>
      <c r="D22" s="93"/>
      <c r="E22" s="221"/>
      <c r="F22" s="221"/>
    </row>
    <row r="23" spans="1:6" s="95" customFormat="1" ht="12">
      <c r="A23" s="93" t="s">
        <v>190</v>
      </c>
      <c r="B23" s="221"/>
      <c r="C23" s="221"/>
      <c r="D23" s="98"/>
      <c r="E23" s="221"/>
      <c r="F23" s="221"/>
    </row>
    <row r="24" spans="1:6" s="95" customFormat="1" ht="24">
      <c r="A24" s="93" t="s">
        <v>191</v>
      </c>
      <c r="B24" s="221"/>
      <c r="C24" s="221"/>
      <c r="D24" s="93"/>
      <c r="E24" s="221"/>
      <c r="F24" s="221"/>
    </row>
    <row r="25" spans="1:6" s="95" customFormat="1" ht="12">
      <c r="A25" s="93" t="s">
        <v>185</v>
      </c>
      <c r="B25" s="221"/>
      <c r="C25" s="221"/>
      <c r="D25" s="97" t="s">
        <v>27</v>
      </c>
      <c r="E25" s="221"/>
      <c r="F25" s="221"/>
    </row>
    <row r="26" spans="1:6" s="95" customFormat="1" ht="12">
      <c r="A26" s="97" t="s">
        <v>27</v>
      </c>
      <c r="B26" s="222">
        <f>SUM(B21:B25)</f>
        <v>44424</v>
      </c>
      <c r="C26" s="222">
        <f>SUM(C21:C25)</f>
        <v>23899</v>
      </c>
      <c r="D26" s="97"/>
      <c r="E26" s="221"/>
      <c r="F26" s="221"/>
    </row>
    <row r="27" spans="1:6" s="95" customFormat="1" ht="12">
      <c r="A27" s="97"/>
      <c r="B27" s="221"/>
      <c r="C27" s="221"/>
      <c r="D27" s="98"/>
      <c r="E27" s="221"/>
      <c r="F27" s="221"/>
    </row>
    <row r="28" spans="1:6" s="95" customFormat="1" ht="12.75" customHeight="1">
      <c r="A28" s="98" t="s">
        <v>192</v>
      </c>
      <c r="B28" s="222">
        <f>B18+B26</f>
        <v>199884</v>
      </c>
      <c r="C28" s="222">
        <f>C18+C26</f>
        <v>119728</v>
      </c>
      <c r="D28" s="98" t="s">
        <v>193</v>
      </c>
      <c r="E28" s="222">
        <f>E19+E25</f>
        <v>446393</v>
      </c>
      <c r="F28" s="222">
        <f>F19+F25</f>
        <v>255204</v>
      </c>
    </row>
    <row r="29" spans="1:6" s="95" customFormat="1" ht="13.5" customHeight="1">
      <c r="A29" s="98" t="s">
        <v>194</v>
      </c>
      <c r="B29" s="222">
        <f>E28-B28</f>
        <v>246509</v>
      </c>
      <c r="C29" s="222">
        <f>F28-C28</f>
        <v>135476</v>
      </c>
      <c r="D29" s="98" t="s">
        <v>195</v>
      </c>
      <c r="E29" s="221"/>
      <c r="F29" s="221"/>
    </row>
    <row r="30" spans="1:6" s="95" customFormat="1" ht="14.25" customHeight="1">
      <c r="A30" s="98" t="s">
        <v>196</v>
      </c>
      <c r="B30" s="222"/>
      <c r="C30" s="222"/>
      <c r="D30" s="98" t="s">
        <v>197</v>
      </c>
      <c r="E30" s="221"/>
      <c r="F30" s="221"/>
    </row>
    <row r="31" spans="1:6" s="95" customFormat="1" ht="13.5" customHeight="1">
      <c r="A31" s="100" t="s">
        <v>198</v>
      </c>
      <c r="B31" s="222">
        <f>B28+B30</f>
        <v>199884</v>
      </c>
      <c r="C31" s="222">
        <f>C28+C30</f>
        <v>119728</v>
      </c>
      <c r="D31" s="98" t="s">
        <v>199</v>
      </c>
      <c r="E31" s="222">
        <f>E28+E30</f>
        <v>446393</v>
      </c>
      <c r="F31" s="222">
        <f>F28+F30</f>
        <v>255204</v>
      </c>
    </row>
    <row r="32" spans="1:6" s="95" customFormat="1" ht="17.25" customHeight="1">
      <c r="A32" s="98" t="s">
        <v>200</v>
      </c>
      <c r="B32" s="222">
        <f>B29-B30</f>
        <v>246509</v>
      </c>
      <c r="C32" s="222">
        <f>C29-C30</f>
        <v>135476</v>
      </c>
      <c r="D32" s="98" t="s">
        <v>201</v>
      </c>
      <c r="E32" s="221"/>
      <c r="F32" s="221"/>
    </row>
    <row r="33" spans="1:6" s="95" customFormat="1" ht="15.75" customHeight="1">
      <c r="A33" s="98" t="s">
        <v>202</v>
      </c>
      <c r="B33" s="221"/>
      <c r="C33" s="221"/>
      <c r="D33" s="329"/>
      <c r="E33" s="221"/>
      <c r="F33" s="221"/>
    </row>
    <row r="34" spans="1:6" s="95" customFormat="1" ht="15.75" customHeight="1">
      <c r="A34" s="93" t="s">
        <v>203</v>
      </c>
      <c r="B34" s="221"/>
      <c r="C34" s="221"/>
      <c r="D34" s="330"/>
      <c r="E34" s="221"/>
      <c r="F34" s="221"/>
    </row>
    <row r="35" spans="1:6" s="95" customFormat="1" ht="15.75" customHeight="1">
      <c r="A35" s="93" t="s">
        <v>204</v>
      </c>
      <c r="B35" s="221"/>
      <c r="C35" s="221"/>
      <c r="D35" s="330"/>
      <c r="E35" s="221"/>
      <c r="F35" s="221"/>
    </row>
    <row r="36" spans="1:6" s="95" customFormat="1" ht="15.75" customHeight="1">
      <c r="A36" s="97" t="s">
        <v>205</v>
      </c>
      <c r="B36" s="222">
        <f>B34+B35</f>
        <v>0</v>
      </c>
      <c r="C36" s="222">
        <f>C34+C35</f>
        <v>0</v>
      </c>
      <c r="D36" s="330"/>
      <c r="E36" s="221"/>
      <c r="F36" s="221"/>
    </row>
    <row r="37" spans="1:6" s="95" customFormat="1" ht="15" customHeight="1">
      <c r="A37" s="98" t="s">
        <v>206</v>
      </c>
      <c r="B37" s="222">
        <f>B32-B36</f>
        <v>246509</v>
      </c>
      <c r="C37" s="222">
        <f>C32-C36</f>
        <v>135476</v>
      </c>
      <c r="D37" s="98" t="s">
        <v>207</v>
      </c>
      <c r="E37" s="221"/>
      <c r="F37" s="221"/>
    </row>
    <row r="38" spans="1:6" s="95" customFormat="1" ht="17.25" customHeight="1">
      <c r="A38" s="100" t="s">
        <v>208</v>
      </c>
      <c r="B38" s="222">
        <f>B31+B37+B36</f>
        <v>446393</v>
      </c>
      <c r="C38" s="222">
        <f>C31+C37+C36</f>
        <v>255204</v>
      </c>
      <c r="D38" s="98" t="s">
        <v>209</v>
      </c>
      <c r="E38" s="222">
        <f>E31</f>
        <v>446393</v>
      </c>
      <c r="F38" s="222">
        <f>F31</f>
        <v>255204</v>
      </c>
    </row>
    <row r="39" s="95" customFormat="1" ht="12"/>
    <row r="40" s="95" customFormat="1" ht="12.75" customHeight="1">
      <c r="A40" s="9" t="s">
        <v>426</v>
      </c>
    </row>
    <row r="41" s="95" customFormat="1" ht="12"/>
    <row r="42" s="95" customFormat="1" ht="12"/>
    <row r="43" s="95" customFormat="1" ht="12.75" customHeight="1">
      <c r="B43" s="180"/>
    </row>
    <row r="44" spans="1:7" s="95" customFormat="1" ht="12.75">
      <c r="A44" s="187" t="s">
        <v>331</v>
      </c>
      <c r="B44" s="91"/>
      <c r="D44" s="309" t="s">
        <v>438</v>
      </c>
      <c r="E44" s="219"/>
      <c r="F44" s="219"/>
      <c r="G44" s="219"/>
    </row>
    <row r="45" spans="1:7" s="95" customFormat="1" ht="12.75">
      <c r="A45" s="91"/>
      <c r="B45" s="91"/>
      <c r="D45" s="9"/>
      <c r="E45" s="9"/>
      <c r="F45" s="186"/>
      <c r="G45" s="92"/>
    </row>
    <row r="46" spans="1:6" s="92" customFormat="1" ht="12">
      <c r="A46" s="92" t="s">
        <v>417</v>
      </c>
      <c r="D46" s="310" t="s">
        <v>439</v>
      </c>
      <c r="E46" s="186"/>
      <c r="F46" s="186"/>
    </row>
    <row r="47" spans="4:5" s="92" customFormat="1" ht="12.75">
      <c r="D47" s="9"/>
      <c r="E47" s="9"/>
    </row>
    <row r="48" spans="4:5" s="92" customFormat="1" ht="12.75">
      <c r="D48" s="186"/>
      <c r="E48" s="9"/>
    </row>
    <row r="49" spans="4:5" s="92" customFormat="1" ht="12.75">
      <c r="D49" s="333" t="s">
        <v>440</v>
      </c>
      <c r="E49" s="333"/>
    </row>
    <row r="50" spans="4:5" s="92" customFormat="1" ht="12.75">
      <c r="D50" s="8"/>
      <c r="E50" s="8"/>
    </row>
    <row r="51" spans="4:5" s="92" customFormat="1" ht="12">
      <c r="D51" s="310" t="s">
        <v>441</v>
      </c>
      <c r="E51" s="186"/>
    </row>
    <row r="52" s="92" customFormat="1" ht="12"/>
    <row r="53" s="92" customFormat="1" ht="12"/>
    <row r="54" s="92" customFormat="1" ht="12"/>
    <row r="55" s="92" customFormat="1" ht="12"/>
    <row r="56" s="92" customFormat="1" ht="12.75">
      <c r="A56" s="8"/>
    </row>
  </sheetData>
  <mergeCells count="4">
    <mergeCell ref="D33:D36"/>
    <mergeCell ref="E1:F1"/>
    <mergeCell ref="C3:D3"/>
    <mergeCell ref="D49:E49"/>
  </mergeCells>
  <printOptions/>
  <pageMargins left="0.86" right="0.75" top="0.82" bottom="0.78" header="0.27" footer="0.33"/>
  <pageSetup horizontalDpi="300" verticalDpi="3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28">
      <selection activeCell="A7" sqref="A7"/>
    </sheetView>
  </sheetViews>
  <sheetFormatPr defaultColWidth="9.140625" defaultRowHeight="12.75"/>
  <cols>
    <col min="1" max="1" width="52.00390625" style="8" customWidth="1"/>
    <col min="2" max="2" width="12.57421875" style="8" customWidth="1"/>
    <col min="3" max="3" width="10.7109375" style="8" customWidth="1"/>
    <col min="4" max="4" width="10.8515625" style="8" customWidth="1"/>
    <col min="5" max="5" width="12.140625" style="8" customWidth="1"/>
    <col min="6" max="6" width="10.8515625" style="8" customWidth="1"/>
    <col min="7" max="7" width="11.140625" style="8" customWidth="1"/>
    <col min="8" max="16384" width="9.140625" style="8" customWidth="1"/>
  </cols>
  <sheetData>
    <row r="1" spans="1:7" ht="12.75">
      <c r="A1" s="27"/>
      <c r="B1" s="27"/>
      <c r="C1" s="27"/>
      <c r="D1" s="27"/>
      <c r="E1" s="334" t="s">
        <v>71</v>
      </c>
      <c r="F1" s="334"/>
      <c r="G1" s="27"/>
    </row>
    <row r="2" spans="1:7" ht="12.75">
      <c r="A2" s="28"/>
      <c r="B2" s="28"/>
      <c r="C2" s="29"/>
      <c r="D2" s="29"/>
      <c r="E2" s="27"/>
      <c r="F2" s="27"/>
      <c r="G2" s="27"/>
    </row>
    <row r="3" spans="1:7" ht="15">
      <c r="A3" s="335" t="s">
        <v>72</v>
      </c>
      <c r="B3" s="336"/>
      <c r="C3" s="336"/>
      <c r="D3" s="336"/>
      <c r="E3" s="336"/>
      <c r="F3" s="336"/>
      <c r="G3" s="27"/>
    </row>
    <row r="4" spans="1:7" ht="15">
      <c r="A4" s="30"/>
      <c r="B4" s="31"/>
      <c r="C4" s="31"/>
      <c r="D4" s="31"/>
      <c r="E4" s="31"/>
      <c r="F4" s="31"/>
      <c r="G4" s="27"/>
    </row>
    <row r="5" spans="1:7" ht="12.75">
      <c r="A5" s="32"/>
      <c r="B5" s="32"/>
      <c r="C5" s="33"/>
      <c r="D5" s="33"/>
      <c r="E5" s="27"/>
      <c r="F5" s="27"/>
      <c r="G5" s="27"/>
    </row>
    <row r="6" spans="1:7" ht="15">
      <c r="A6" s="25" t="s">
        <v>70</v>
      </c>
      <c r="B6" s="26"/>
      <c r="C6" s="2"/>
      <c r="D6" s="2"/>
      <c r="E6" s="200" t="s">
        <v>210</v>
      </c>
      <c r="F6" s="36"/>
      <c r="G6" s="27"/>
    </row>
    <row r="7" spans="1:7" ht="15">
      <c r="A7" s="324" t="s">
        <v>424</v>
      </c>
      <c r="B7" s="26"/>
      <c r="C7" s="6"/>
      <c r="D7" s="6"/>
      <c r="E7" s="4"/>
      <c r="F7" s="37"/>
      <c r="G7" s="27"/>
    </row>
    <row r="8" spans="1:7" ht="12.75">
      <c r="A8" s="34"/>
      <c r="B8" s="35"/>
      <c r="C8" s="38"/>
      <c r="D8" s="39"/>
      <c r="E8" s="27"/>
      <c r="F8" s="27"/>
      <c r="G8" s="40"/>
    </row>
    <row r="9" spans="1:7" ht="12.75">
      <c r="A9" s="34"/>
      <c r="B9" s="35"/>
      <c r="C9" s="38"/>
      <c r="D9" s="39"/>
      <c r="E9" s="27"/>
      <c r="F9" s="27"/>
      <c r="G9" s="41" t="s">
        <v>73</v>
      </c>
    </row>
    <row r="10" spans="1:7" ht="13.5" customHeight="1">
      <c r="A10" s="337" t="s">
        <v>74</v>
      </c>
      <c r="B10" s="337" t="s">
        <v>4</v>
      </c>
      <c r="C10" s="337"/>
      <c r="D10" s="337"/>
      <c r="E10" s="337" t="s">
        <v>5</v>
      </c>
      <c r="F10" s="337"/>
      <c r="G10" s="337"/>
    </row>
    <row r="11" spans="1:7" ht="18" customHeight="1">
      <c r="A11" s="338"/>
      <c r="B11" s="42" t="s">
        <v>75</v>
      </c>
      <c r="C11" s="42" t="s">
        <v>76</v>
      </c>
      <c r="D11" s="42" t="s">
        <v>77</v>
      </c>
      <c r="E11" s="42" t="s">
        <v>75</v>
      </c>
      <c r="F11" s="42" t="s">
        <v>76</v>
      </c>
      <c r="G11" s="42" t="s">
        <v>77</v>
      </c>
    </row>
    <row r="12" spans="1:7" s="44" customFormat="1" ht="12">
      <c r="A12" s="43" t="s">
        <v>6</v>
      </c>
      <c r="B12" s="43">
        <v>1</v>
      </c>
      <c r="C12" s="43">
        <v>2</v>
      </c>
      <c r="D12" s="43">
        <v>3</v>
      </c>
      <c r="E12" s="43">
        <v>4</v>
      </c>
      <c r="F12" s="43">
        <v>5</v>
      </c>
      <c r="G12" s="43">
        <v>6</v>
      </c>
    </row>
    <row r="13" spans="1:7" ht="25.5">
      <c r="A13" s="45" t="s">
        <v>78</v>
      </c>
      <c r="B13" s="213"/>
      <c r="C13" s="213"/>
      <c r="D13" s="213"/>
      <c r="E13" s="46"/>
      <c r="F13" s="46"/>
      <c r="G13" s="46"/>
    </row>
    <row r="14" spans="1:7" ht="12.75">
      <c r="A14" s="47" t="s">
        <v>79</v>
      </c>
      <c r="B14" s="232">
        <v>50829</v>
      </c>
      <c r="C14" s="232">
        <v>2230957</v>
      </c>
      <c r="D14" s="232">
        <f>B14-C14</f>
        <v>-2180128</v>
      </c>
      <c r="E14" s="213">
        <v>1085540</v>
      </c>
      <c r="F14" s="213">
        <v>2488742</v>
      </c>
      <c r="G14" s="213">
        <f>E14-F14</f>
        <v>-1403202</v>
      </c>
    </row>
    <row r="15" spans="1:7" ht="12.75">
      <c r="A15" s="47" t="s">
        <v>80</v>
      </c>
      <c r="B15" s="213"/>
      <c r="C15" s="213"/>
      <c r="D15" s="213"/>
      <c r="E15" s="213"/>
      <c r="F15" s="213"/>
      <c r="G15" s="213"/>
    </row>
    <row r="16" spans="1:7" ht="12.75">
      <c r="A16" s="48" t="s">
        <v>81</v>
      </c>
      <c r="B16" s="232">
        <v>195619</v>
      </c>
      <c r="C16" s="232">
        <v>46710</v>
      </c>
      <c r="D16" s="232">
        <f>B16-C16</f>
        <v>148909</v>
      </c>
      <c r="E16" s="213">
        <v>86062</v>
      </c>
      <c r="F16" s="213">
        <v>24959</v>
      </c>
      <c r="G16" s="213">
        <f>E16-F16</f>
        <v>61103</v>
      </c>
    </row>
    <row r="17" spans="1:7" ht="12.75">
      <c r="A17" s="47" t="s">
        <v>82</v>
      </c>
      <c r="B17" s="213"/>
      <c r="C17" s="213"/>
      <c r="D17" s="213"/>
      <c r="E17" s="213"/>
      <c r="F17" s="213"/>
      <c r="G17" s="213"/>
    </row>
    <row r="18" spans="1:7" ht="12.75">
      <c r="A18" s="47" t="s">
        <v>83</v>
      </c>
      <c r="B18" s="213"/>
      <c r="C18" s="213"/>
      <c r="D18" s="213"/>
      <c r="E18" s="213"/>
      <c r="F18" s="213"/>
      <c r="G18" s="213"/>
    </row>
    <row r="19" spans="1:7" ht="12.75">
      <c r="A19" s="47" t="s">
        <v>84</v>
      </c>
      <c r="B19" s="213"/>
      <c r="C19" s="213"/>
      <c r="D19" s="213"/>
      <c r="E19" s="213"/>
      <c r="F19" s="213"/>
      <c r="G19" s="213"/>
    </row>
    <row r="20" spans="1:7" ht="25.5">
      <c r="A20" s="45" t="s">
        <v>85</v>
      </c>
      <c r="B20" s="214">
        <f>SUM(B14:B19)</f>
        <v>246448</v>
      </c>
      <c r="C20" s="214">
        <f>SUM(C14:C19)</f>
        <v>2277667</v>
      </c>
      <c r="D20" s="214">
        <f>B20-C20</f>
        <v>-2031219</v>
      </c>
      <c r="E20" s="214">
        <f>SUM(E14:E19)</f>
        <v>1171602</v>
      </c>
      <c r="F20" s="214">
        <f>SUM(F14:F19)</f>
        <v>2513701</v>
      </c>
      <c r="G20" s="214">
        <f>E20-F20</f>
        <v>-1342099</v>
      </c>
    </row>
    <row r="21" spans="1:7" ht="25.5">
      <c r="A21" s="49" t="s">
        <v>86</v>
      </c>
      <c r="B21" s="213"/>
      <c r="C21" s="213"/>
      <c r="D21" s="213"/>
      <c r="E21" s="46"/>
      <c r="F21" s="46"/>
      <c r="G21" s="46"/>
    </row>
    <row r="22" spans="1:7" ht="12.75">
      <c r="A22" s="47" t="s">
        <v>87</v>
      </c>
      <c r="B22" s="213"/>
      <c r="C22" s="213"/>
      <c r="D22" s="213"/>
      <c r="E22" s="46"/>
      <c r="F22" s="46"/>
      <c r="G22" s="46"/>
    </row>
    <row r="23" spans="1:7" ht="12.75">
      <c r="A23" s="47" t="s">
        <v>88</v>
      </c>
      <c r="B23" s="213"/>
      <c r="C23" s="213"/>
      <c r="D23" s="213"/>
      <c r="E23" s="46"/>
      <c r="F23" s="46"/>
      <c r="G23" s="46"/>
    </row>
    <row r="24" spans="1:7" ht="12.75">
      <c r="A24" s="47" t="s">
        <v>81</v>
      </c>
      <c r="B24" s="213"/>
      <c r="C24" s="213"/>
      <c r="D24" s="213"/>
      <c r="E24" s="46"/>
      <c r="F24" s="46"/>
      <c r="G24" s="46"/>
    </row>
    <row r="25" spans="1:7" ht="12.75">
      <c r="A25" s="47" t="s">
        <v>89</v>
      </c>
      <c r="B25" s="213"/>
      <c r="C25" s="213"/>
      <c r="D25" s="213"/>
      <c r="E25" s="46"/>
      <c r="F25" s="46"/>
      <c r="G25" s="46"/>
    </row>
    <row r="26" spans="1:7" ht="12.75">
      <c r="A26" s="47" t="s">
        <v>83</v>
      </c>
      <c r="B26" s="213"/>
      <c r="C26" s="213"/>
      <c r="D26" s="213"/>
      <c r="E26" s="46"/>
      <c r="F26" s="46"/>
      <c r="G26" s="46"/>
    </row>
    <row r="27" spans="1:7" ht="12.75">
      <c r="A27" s="47" t="s">
        <v>90</v>
      </c>
      <c r="B27" s="213"/>
      <c r="C27" s="213"/>
      <c r="D27" s="213"/>
      <c r="E27" s="46"/>
      <c r="F27" s="46"/>
      <c r="G27" s="46"/>
    </row>
    <row r="28" spans="1:7" ht="12.75">
      <c r="A28" s="47" t="s">
        <v>91</v>
      </c>
      <c r="B28" s="213"/>
      <c r="C28" s="213"/>
      <c r="D28" s="213"/>
      <c r="E28" s="46"/>
      <c r="F28" s="213">
        <v>263</v>
      </c>
      <c r="G28" s="213">
        <f>E28-F28</f>
        <v>-263</v>
      </c>
    </row>
    <row r="29" spans="1:7" ht="25.5">
      <c r="A29" s="47" t="s">
        <v>92</v>
      </c>
      <c r="B29" s="213"/>
      <c r="C29" s="213"/>
      <c r="D29" s="213"/>
      <c r="E29" s="46"/>
      <c r="F29" s="46"/>
      <c r="G29" s="46"/>
    </row>
    <row r="30" spans="1:7" ht="25.5">
      <c r="A30" s="45" t="s">
        <v>93</v>
      </c>
      <c r="B30" s="214">
        <f aca="true" t="shared" si="0" ref="B30:G30">SUM(B22:B29)</f>
        <v>0</v>
      </c>
      <c r="C30" s="214">
        <f t="shared" si="0"/>
        <v>0</v>
      </c>
      <c r="D30" s="214">
        <f t="shared" si="0"/>
        <v>0</v>
      </c>
      <c r="E30" s="214">
        <f t="shared" si="0"/>
        <v>0</v>
      </c>
      <c r="F30" s="214">
        <f t="shared" si="0"/>
        <v>263</v>
      </c>
      <c r="G30" s="214">
        <f t="shared" si="0"/>
        <v>-263</v>
      </c>
    </row>
    <row r="31" spans="1:7" ht="12.75">
      <c r="A31" s="45" t="s">
        <v>94</v>
      </c>
      <c r="B31" s="213"/>
      <c r="C31" s="213"/>
      <c r="D31" s="213"/>
      <c r="E31" s="46"/>
      <c r="F31" s="46"/>
      <c r="G31" s="46"/>
    </row>
    <row r="32" spans="1:7" ht="12.75">
      <c r="A32" s="47" t="s">
        <v>95</v>
      </c>
      <c r="B32" s="232">
        <v>2632310</v>
      </c>
      <c r="C32" s="232">
        <v>842317</v>
      </c>
      <c r="D32" s="232">
        <f>B32-C32</f>
        <v>1789993</v>
      </c>
      <c r="E32" s="213">
        <v>3563907</v>
      </c>
      <c r="F32" s="213">
        <v>644236</v>
      </c>
      <c r="G32" s="213">
        <f>E32-F32</f>
        <v>2919671</v>
      </c>
    </row>
    <row r="33" spans="1:7" ht="12.75">
      <c r="A33" s="47" t="s">
        <v>96</v>
      </c>
      <c r="B33" s="213"/>
      <c r="C33" s="213"/>
      <c r="D33" s="213"/>
      <c r="E33" s="46"/>
      <c r="F33" s="46"/>
      <c r="G33" s="46"/>
    </row>
    <row r="34" spans="1:7" ht="12.75">
      <c r="A34" s="47" t="s">
        <v>97</v>
      </c>
      <c r="B34" s="213"/>
      <c r="C34" s="213"/>
      <c r="D34" s="213"/>
      <c r="E34" s="46"/>
      <c r="F34" s="46"/>
      <c r="G34" s="46"/>
    </row>
    <row r="35" spans="1:7" ht="12.75">
      <c r="A35" s="47" t="s">
        <v>98</v>
      </c>
      <c r="B35" s="213"/>
      <c r="C35" s="213"/>
      <c r="D35" s="213"/>
      <c r="E35" s="46"/>
      <c r="F35" s="46"/>
      <c r="G35" s="46"/>
    </row>
    <row r="36" spans="1:7" ht="12.75">
      <c r="A36" s="47" t="s">
        <v>83</v>
      </c>
      <c r="B36" s="213"/>
      <c r="C36" s="232">
        <v>8</v>
      </c>
      <c r="D36" s="232">
        <f>B36-C36</f>
        <v>-8</v>
      </c>
      <c r="E36" s="46"/>
      <c r="F36" s="46"/>
      <c r="G36" s="46"/>
    </row>
    <row r="37" spans="1:7" ht="12.75">
      <c r="A37" s="47" t="s">
        <v>99</v>
      </c>
      <c r="B37" s="213"/>
      <c r="C37" s="213"/>
      <c r="D37" s="213"/>
      <c r="E37" s="46"/>
      <c r="F37" s="46"/>
      <c r="G37" s="46"/>
    </row>
    <row r="38" spans="1:7" ht="12.75">
      <c r="A38" s="45" t="s">
        <v>100</v>
      </c>
      <c r="B38" s="214">
        <f aca="true" t="shared" si="1" ref="B38:G38">SUM(B32:B37)</f>
        <v>2632310</v>
      </c>
      <c r="C38" s="214">
        <f t="shared" si="1"/>
        <v>842325</v>
      </c>
      <c r="D38" s="214">
        <f>SUM(D32:D37)</f>
        <v>1789985</v>
      </c>
      <c r="E38" s="214">
        <f t="shared" si="1"/>
        <v>3563907</v>
      </c>
      <c r="F38" s="214">
        <f t="shared" si="1"/>
        <v>644236</v>
      </c>
      <c r="G38" s="214">
        <f t="shared" si="1"/>
        <v>2919671</v>
      </c>
    </row>
    <row r="39" spans="1:7" ht="12.75">
      <c r="A39" s="45" t="s">
        <v>101</v>
      </c>
      <c r="B39" s="214">
        <f>SUM(B20,B30,B38)</f>
        <v>2878758</v>
      </c>
      <c r="C39" s="214">
        <f>SUM(C20,C30,C38)</f>
        <v>3119992</v>
      </c>
      <c r="D39" s="214">
        <f>B39-C39</f>
        <v>-241234</v>
      </c>
      <c r="E39" s="214">
        <f>SUM(E20,E30,E38)</f>
        <v>4735509</v>
      </c>
      <c r="F39" s="214">
        <f>SUM(F20,F30,F38)</f>
        <v>3158200</v>
      </c>
      <c r="G39" s="214">
        <f>E39-F39</f>
        <v>1577309</v>
      </c>
    </row>
    <row r="40" spans="1:7" ht="12.75">
      <c r="A40" s="45" t="s">
        <v>102</v>
      </c>
      <c r="B40" s="213"/>
      <c r="C40" s="213"/>
      <c r="D40" s="214">
        <v>2091133</v>
      </c>
      <c r="E40" s="46"/>
      <c r="F40" s="46"/>
      <c r="G40" s="214">
        <v>513824</v>
      </c>
    </row>
    <row r="41" spans="1:7" ht="12.75">
      <c r="A41" s="49" t="s">
        <v>103</v>
      </c>
      <c r="B41" s="213"/>
      <c r="C41" s="213"/>
      <c r="D41" s="214">
        <f>D39+D40</f>
        <v>1849899</v>
      </c>
      <c r="E41" s="46"/>
      <c r="F41" s="46"/>
      <c r="G41" s="214">
        <f>G39+G40</f>
        <v>2091133</v>
      </c>
    </row>
    <row r="42" spans="1:7" ht="12.75">
      <c r="A42" s="47" t="s">
        <v>104</v>
      </c>
      <c r="B42" s="213"/>
      <c r="C42" s="213"/>
      <c r="D42" s="232">
        <v>114218</v>
      </c>
      <c r="E42" s="46"/>
      <c r="F42" s="46"/>
      <c r="G42" s="213">
        <v>3313</v>
      </c>
    </row>
    <row r="43" spans="1:7" ht="12.75">
      <c r="A43" s="50"/>
      <c r="B43" s="51"/>
      <c r="C43" s="51"/>
      <c r="D43" s="51"/>
      <c r="E43" s="51"/>
      <c r="F43" s="51"/>
      <c r="G43" s="51"/>
    </row>
    <row r="44" spans="1:7" ht="12.75">
      <c r="A44" s="9" t="s">
        <v>426</v>
      </c>
      <c r="B44" s="27"/>
      <c r="C44" s="27"/>
      <c r="D44" s="27"/>
      <c r="E44" s="27"/>
      <c r="F44" s="27"/>
      <c r="G44" s="27"/>
    </row>
    <row r="45" spans="1:7" ht="12.75">
      <c r="A45" s="9"/>
      <c r="B45" s="27"/>
      <c r="C45" s="27"/>
      <c r="D45" s="27"/>
      <c r="E45" s="27"/>
      <c r="F45" s="27"/>
      <c r="G45" s="27"/>
    </row>
    <row r="46" spans="1:7" ht="12.75">
      <c r="A46" s="9"/>
      <c r="B46" s="27"/>
      <c r="C46" s="27"/>
      <c r="D46" s="27"/>
      <c r="E46" s="27"/>
      <c r="F46" s="27"/>
      <c r="G46" s="27"/>
    </row>
    <row r="47" spans="1:7" ht="12.75">
      <c r="A47" s="9"/>
      <c r="B47" s="27"/>
      <c r="C47" s="27"/>
      <c r="D47" s="27"/>
      <c r="E47" s="27"/>
      <c r="F47" s="27"/>
      <c r="G47" s="27"/>
    </row>
    <row r="48" spans="1:7" ht="12.75">
      <c r="A48" s="27"/>
      <c r="B48" s="27"/>
      <c r="C48" s="27"/>
      <c r="D48" s="27"/>
      <c r="E48" s="27"/>
      <c r="F48" s="27"/>
      <c r="G48" s="27"/>
    </row>
    <row r="49" spans="2:6" ht="12.75" customHeight="1">
      <c r="B49" s="187" t="s">
        <v>331</v>
      </c>
      <c r="C49" s="180"/>
      <c r="D49" s="27"/>
      <c r="E49" s="309" t="s">
        <v>438</v>
      </c>
      <c r="F49" s="219"/>
    </row>
    <row r="50" spans="2:6" ht="12.75">
      <c r="B50" s="91"/>
      <c r="C50" s="91"/>
      <c r="E50" s="9"/>
      <c r="F50" s="9"/>
    </row>
    <row r="51" spans="2:7" ht="12.75">
      <c r="B51" s="91"/>
      <c r="C51" s="91" t="s">
        <v>418</v>
      </c>
      <c r="E51" s="310"/>
      <c r="F51" s="186"/>
      <c r="G51" s="310" t="s">
        <v>439</v>
      </c>
    </row>
    <row r="52" spans="5:7" ht="12.75">
      <c r="E52" s="9"/>
      <c r="F52" s="9"/>
      <c r="G52" s="22"/>
    </row>
    <row r="53" spans="5:7" ht="12.75">
      <c r="E53" s="186"/>
      <c r="F53" s="9"/>
      <c r="G53" s="22"/>
    </row>
    <row r="54" spans="5:7" ht="12.75">
      <c r="E54" s="309" t="s">
        <v>440</v>
      </c>
      <c r="F54" s="309"/>
      <c r="G54" s="22"/>
    </row>
    <row r="55" ht="12.75">
      <c r="G55" s="22"/>
    </row>
    <row r="56" spans="5:7" ht="12.75">
      <c r="E56" s="310"/>
      <c r="F56" s="186"/>
      <c r="G56" s="310" t="s">
        <v>441</v>
      </c>
    </row>
  </sheetData>
  <mergeCells count="5">
    <mergeCell ref="E1:F1"/>
    <mergeCell ref="A3:F3"/>
    <mergeCell ref="A10:A11"/>
    <mergeCell ref="B10:D10"/>
    <mergeCell ref="E10:G10"/>
  </mergeCells>
  <printOptions/>
  <pageMargins left="0.75" right="0.75" top="0.5" bottom="0.78" header="0.37" footer="0.5"/>
  <pageSetup horizontalDpi="300" verticalDpi="3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31">
      <selection activeCell="H42" sqref="H42:J49"/>
    </sheetView>
  </sheetViews>
  <sheetFormatPr defaultColWidth="9.140625" defaultRowHeight="12.75"/>
  <cols>
    <col min="1" max="1" width="25.421875" style="22" customWidth="1"/>
    <col min="2" max="2" width="8.8515625" style="22" bestFit="1" customWidth="1"/>
    <col min="3" max="3" width="8.28125" style="22" customWidth="1"/>
    <col min="4" max="4" width="10.7109375" style="22" customWidth="1"/>
    <col min="5" max="5" width="9.00390625" style="22" customWidth="1"/>
    <col min="6" max="6" width="10.7109375" style="22" customWidth="1"/>
    <col min="7" max="7" width="10.00390625" style="22" customWidth="1"/>
    <col min="8" max="8" width="9.8515625" style="22" customWidth="1"/>
    <col min="9" max="9" width="9.00390625" style="22" customWidth="1"/>
    <col min="10" max="10" width="7.28125" style="22" customWidth="1"/>
    <col min="11" max="11" width="12.00390625" style="22" customWidth="1"/>
    <col min="12" max="16384" width="9.140625" style="8" customWidth="1"/>
  </cols>
  <sheetData>
    <row r="1" spans="8:11" ht="12.75">
      <c r="H1" s="101"/>
      <c r="I1" s="101" t="s">
        <v>211</v>
      </c>
      <c r="J1" s="101"/>
      <c r="K1" s="101"/>
    </row>
    <row r="3" spans="1:11" ht="19.5" customHeight="1">
      <c r="A3" s="314" t="s">
        <v>212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</row>
    <row r="4" spans="1:11" ht="12.75">
      <c r="A4" s="102"/>
      <c r="B4" s="103"/>
      <c r="C4" s="103"/>
      <c r="D4" s="103"/>
      <c r="E4" s="103"/>
      <c r="F4" s="103"/>
      <c r="G4" s="103"/>
      <c r="H4" s="103"/>
      <c r="I4" s="103"/>
      <c r="J4" s="104"/>
      <c r="K4" s="104"/>
    </row>
    <row r="5" spans="1:11" ht="14.25" customHeight="1">
      <c r="A5" s="200" t="s">
        <v>70</v>
      </c>
      <c r="B5" s="105"/>
      <c r="C5" s="105"/>
      <c r="D5" s="105"/>
      <c r="E5" s="105"/>
      <c r="F5" s="103"/>
      <c r="G5" s="103"/>
      <c r="H5" s="106"/>
      <c r="I5" s="200" t="s">
        <v>210</v>
      </c>
      <c r="J5" s="201"/>
      <c r="K5" s="202"/>
    </row>
    <row r="6" spans="1:11" ht="15">
      <c r="A6" s="251" t="s">
        <v>424</v>
      </c>
      <c r="B6" s="105"/>
      <c r="C6" s="105"/>
      <c r="D6" s="105"/>
      <c r="E6" s="107"/>
      <c r="F6" s="107"/>
      <c r="G6" s="107"/>
      <c r="H6" s="107"/>
      <c r="I6" s="107"/>
      <c r="J6" s="108"/>
      <c r="K6" s="109"/>
    </row>
    <row r="7" spans="1:11" ht="12.75">
      <c r="A7" s="110"/>
      <c r="B7" s="110"/>
      <c r="C7" s="110"/>
      <c r="D7" s="110"/>
      <c r="E7" s="111"/>
      <c r="F7" s="111"/>
      <c r="G7" s="111"/>
      <c r="H7" s="111"/>
      <c r="I7" s="111"/>
      <c r="J7" s="103"/>
      <c r="K7" s="112" t="s">
        <v>213</v>
      </c>
    </row>
    <row r="8" spans="1:11" ht="32.25" customHeight="1">
      <c r="A8" s="341" t="s">
        <v>214</v>
      </c>
      <c r="B8" s="341" t="s">
        <v>215</v>
      </c>
      <c r="C8" s="343" t="s">
        <v>216</v>
      </c>
      <c r="D8" s="317"/>
      <c r="E8" s="317"/>
      <c r="F8" s="317"/>
      <c r="G8" s="318"/>
      <c r="H8" s="343" t="s">
        <v>217</v>
      </c>
      <c r="I8" s="312"/>
      <c r="J8" s="341" t="s">
        <v>218</v>
      </c>
      <c r="K8" s="341" t="s">
        <v>219</v>
      </c>
    </row>
    <row r="9" spans="1:11" ht="12.75" customHeight="1">
      <c r="A9" s="315"/>
      <c r="B9" s="316"/>
      <c r="C9" s="339" t="s">
        <v>220</v>
      </c>
      <c r="D9" s="341" t="s">
        <v>221</v>
      </c>
      <c r="E9" s="343" t="s">
        <v>222</v>
      </c>
      <c r="F9" s="344"/>
      <c r="G9" s="312"/>
      <c r="H9" s="341" t="s">
        <v>223</v>
      </c>
      <c r="I9" s="341" t="s">
        <v>224</v>
      </c>
      <c r="J9" s="315"/>
      <c r="K9" s="315"/>
    </row>
    <row r="10" spans="1:11" ht="60" customHeight="1">
      <c r="A10" s="342"/>
      <c r="B10" s="342"/>
      <c r="C10" s="340"/>
      <c r="D10" s="342"/>
      <c r="E10" s="113" t="s">
        <v>40</v>
      </c>
      <c r="F10" s="113" t="s">
        <v>225</v>
      </c>
      <c r="G10" s="113" t="s">
        <v>20</v>
      </c>
      <c r="H10" s="313"/>
      <c r="I10" s="313"/>
      <c r="J10" s="313"/>
      <c r="K10" s="313"/>
    </row>
    <row r="11" spans="1:11" s="52" customFormat="1" ht="12.75">
      <c r="A11" s="114" t="s">
        <v>6</v>
      </c>
      <c r="B11" s="114">
        <v>1</v>
      </c>
      <c r="C11" s="114">
        <v>2</v>
      </c>
      <c r="D11" s="114">
        <v>3</v>
      </c>
      <c r="E11" s="114">
        <v>4</v>
      </c>
      <c r="F11" s="114">
        <v>5</v>
      </c>
      <c r="G11" s="114">
        <v>6</v>
      </c>
      <c r="H11" s="114">
        <v>7</v>
      </c>
      <c r="I11" s="114">
        <v>8</v>
      </c>
      <c r="J11" s="114">
        <v>9</v>
      </c>
      <c r="K11" s="114">
        <v>10</v>
      </c>
    </row>
    <row r="12" spans="1:11" ht="25.5">
      <c r="A12" s="115" t="s">
        <v>226</v>
      </c>
      <c r="B12" s="205">
        <v>3490630</v>
      </c>
      <c r="C12" s="205">
        <v>91669</v>
      </c>
      <c r="D12" s="116"/>
      <c r="E12" s="116"/>
      <c r="F12" s="116"/>
      <c r="G12" s="117"/>
      <c r="H12" s="208">
        <v>136967</v>
      </c>
      <c r="I12" s="116"/>
      <c r="J12" s="117"/>
      <c r="K12" s="208">
        <f>B12+C12+H12</f>
        <v>3719266</v>
      </c>
    </row>
    <row r="13" spans="1:11" ht="25.5">
      <c r="A13" s="115" t="s">
        <v>227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8"/>
    </row>
    <row r="14" spans="1:11" ht="25.5">
      <c r="A14" s="119" t="s">
        <v>228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8"/>
    </row>
    <row r="15" spans="1:11" ht="12.75">
      <c r="A15" s="119" t="s">
        <v>229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8"/>
    </row>
    <row r="16" spans="1:11" ht="25.5">
      <c r="A16" s="115" t="s">
        <v>230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8"/>
    </row>
    <row r="17" spans="1:11" ht="25.5">
      <c r="A17" s="115" t="s">
        <v>231</v>
      </c>
      <c r="B17" s="205">
        <f>B18-B19</f>
        <v>1668002</v>
      </c>
      <c r="C17" s="205">
        <f>C18-C19</f>
        <v>118590</v>
      </c>
      <c r="D17" s="205"/>
      <c r="E17" s="205"/>
      <c r="F17" s="205"/>
      <c r="G17" s="205"/>
      <c r="H17" s="205"/>
      <c r="I17" s="205"/>
      <c r="J17" s="205"/>
      <c r="K17" s="205">
        <f>B17+C17</f>
        <v>1786592</v>
      </c>
    </row>
    <row r="18" spans="1:11" ht="12.75">
      <c r="A18" s="119" t="s">
        <v>232</v>
      </c>
      <c r="B18" s="206">
        <v>2450055</v>
      </c>
      <c r="C18" s="206">
        <v>179731</v>
      </c>
      <c r="D18" s="206"/>
      <c r="E18" s="206"/>
      <c r="F18" s="206"/>
      <c r="G18" s="206"/>
      <c r="H18" s="206"/>
      <c r="I18" s="206"/>
      <c r="J18" s="206"/>
      <c r="K18" s="206">
        <f>B18+C18</f>
        <v>2629786</v>
      </c>
    </row>
    <row r="19" spans="1:11" ht="12.75">
      <c r="A19" s="119" t="s">
        <v>233</v>
      </c>
      <c r="B19" s="206">
        <v>782053</v>
      </c>
      <c r="C19" s="206">
        <v>61141</v>
      </c>
      <c r="D19" s="206"/>
      <c r="E19" s="206"/>
      <c r="F19" s="206"/>
      <c r="G19" s="206"/>
      <c r="H19" s="206"/>
      <c r="I19" s="206"/>
      <c r="J19" s="206"/>
      <c r="K19" s="206">
        <f>B19+C19</f>
        <v>843194</v>
      </c>
    </row>
    <row r="20" spans="1:11" ht="25.5">
      <c r="A20" s="115" t="s">
        <v>234</v>
      </c>
      <c r="B20" s="207"/>
      <c r="C20" s="207"/>
      <c r="D20" s="207"/>
      <c r="E20" s="207"/>
      <c r="F20" s="207"/>
      <c r="G20" s="207"/>
      <c r="H20" s="208">
        <v>246509</v>
      </c>
      <c r="I20" s="205"/>
      <c r="J20" s="208"/>
      <c r="K20" s="205">
        <f>H20</f>
        <v>246509</v>
      </c>
    </row>
    <row r="21" spans="1:11" ht="25.5">
      <c r="A21" s="119" t="s">
        <v>235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</row>
    <row r="22" spans="1:11" ht="12.75">
      <c r="A22" s="119" t="s">
        <v>236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6"/>
    </row>
    <row r="23" spans="1:11" ht="12.75">
      <c r="A23" s="119" t="s">
        <v>237</v>
      </c>
      <c r="B23" s="207"/>
      <c r="C23" s="207"/>
      <c r="D23" s="207"/>
      <c r="E23" s="207"/>
      <c r="F23" s="207"/>
      <c r="G23" s="207"/>
      <c r="H23" s="207"/>
      <c r="I23" s="207"/>
      <c r="J23" s="207"/>
      <c r="K23" s="206"/>
    </row>
    <row r="24" spans="1:11" ht="12.75">
      <c r="A24" s="119" t="s">
        <v>238</v>
      </c>
      <c r="B24" s="207"/>
      <c r="C24" s="207"/>
      <c r="D24" s="207"/>
      <c r="E24" s="207"/>
      <c r="F24" s="207"/>
      <c r="G24" s="207"/>
      <c r="H24" s="207"/>
      <c r="I24" s="207"/>
      <c r="J24" s="207"/>
      <c r="K24" s="206"/>
    </row>
    <row r="25" spans="1:11" ht="38.25">
      <c r="A25" s="119" t="s">
        <v>239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</row>
    <row r="26" spans="1:11" ht="12.75">
      <c r="A26" s="119" t="s">
        <v>240</v>
      </c>
      <c r="B26" s="207"/>
      <c r="C26" s="207"/>
      <c r="D26" s="207"/>
      <c r="E26" s="207"/>
      <c r="F26" s="207"/>
      <c r="G26" s="207"/>
      <c r="H26" s="207"/>
      <c r="I26" s="207"/>
      <c r="J26" s="207"/>
      <c r="K26" s="206"/>
    </row>
    <row r="27" spans="1:11" ht="12.75">
      <c r="A27" s="119" t="s">
        <v>241</v>
      </c>
      <c r="B27" s="207"/>
      <c r="C27" s="207"/>
      <c r="D27" s="207"/>
      <c r="E27" s="207"/>
      <c r="F27" s="207"/>
      <c r="G27" s="207"/>
      <c r="H27" s="207"/>
      <c r="I27" s="207"/>
      <c r="J27" s="207"/>
      <c r="K27" s="206"/>
    </row>
    <row r="28" spans="1:11" ht="38.25">
      <c r="A28" s="119" t="s">
        <v>242</v>
      </c>
      <c r="B28" s="206"/>
      <c r="C28" s="206"/>
      <c r="D28" s="206"/>
      <c r="E28" s="206"/>
      <c r="F28" s="206"/>
      <c r="G28" s="206"/>
      <c r="H28" s="206"/>
      <c r="I28" s="206"/>
      <c r="J28" s="206"/>
      <c r="K28" s="206"/>
    </row>
    <row r="29" spans="1:11" ht="12.75">
      <c r="A29" s="119" t="s">
        <v>240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6"/>
    </row>
    <row r="30" spans="1:11" ht="12.75">
      <c r="A30" s="119" t="s">
        <v>241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6"/>
    </row>
    <row r="31" spans="1:11" ht="12.75">
      <c r="A31" s="119" t="s">
        <v>243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6"/>
    </row>
    <row r="32" spans="1:11" ht="12.75">
      <c r="A32" s="119" t="s">
        <v>244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6"/>
    </row>
    <row r="33" spans="1:11" ht="25.5">
      <c r="A33" s="115" t="s">
        <v>245</v>
      </c>
      <c r="B33" s="205">
        <f>B17+B12</f>
        <v>5158632</v>
      </c>
      <c r="C33" s="205">
        <f>C17+C12</f>
        <v>210259</v>
      </c>
      <c r="D33" s="205"/>
      <c r="E33" s="205"/>
      <c r="F33" s="205"/>
      <c r="G33" s="205"/>
      <c r="H33" s="205">
        <f>H20+H12</f>
        <v>383476</v>
      </c>
      <c r="I33" s="205"/>
      <c r="J33" s="205"/>
      <c r="K33" s="205">
        <f>SUM(B33,C33,H33)</f>
        <v>5752367</v>
      </c>
    </row>
    <row r="34" spans="1:11" ht="38.25">
      <c r="A34" s="119" t="s">
        <v>246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8"/>
    </row>
    <row r="35" spans="1:11" ht="51">
      <c r="A35" s="119" t="s">
        <v>247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8"/>
    </row>
    <row r="36" spans="1:11" ht="25.5">
      <c r="A36" s="120" t="s">
        <v>248</v>
      </c>
      <c r="B36" s="205">
        <f>B33</f>
        <v>5158632</v>
      </c>
      <c r="C36" s="205">
        <f>C33</f>
        <v>210259</v>
      </c>
      <c r="D36" s="205"/>
      <c r="E36" s="205"/>
      <c r="F36" s="205"/>
      <c r="G36" s="205"/>
      <c r="H36" s="205">
        <f>H33</f>
        <v>383476</v>
      </c>
      <c r="I36" s="205"/>
      <c r="J36" s="205"/>
      <c r="K36" s="205">
        <f>K33</f>
        <v>5752367</v>
      </c>
    </row>
    <row r="37" spans="1:11" ht="12.75">
      <c r="A37" s="121"/>
      <c r="B37" s="122"/>
      <c r="C37" s="122"/>
      <c r="D37" s="122"/>
      <c r="E37" s="122"/>
      <c r="F37" s="122"/>
      <c r="G37" s="122"/>
      <c r="H37" s="122"/>
      <c r="I37" s="122"/>
      <c r="J37" s="122"/>
      <c r="K37" s="123"/>
    </row>
    <row r="38" spans="1:11" ht="12.75">
      <c r="A38" s="9" t="s">
        <v>427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3"/>
    </row>
    <row r="39" spans="1:11" ht="12.75">
      <c r="A39" s="9"/>
      <c r="B39" s="122"/>
      <c r="C39" s="122"/>
      <c r="D39" s="122"/>
      <c r="E39" s="122"/>
      <c r="F39" s="122"/>
      <c r="G39" s="122"/>
      <c r="H39" s="122"/>
      <c r="I39" s="122"/>
      <c r="J39" s="122"/>
      <c r="K39" s="123"/>
    </row>
    <row r="40" spans="1:11" ht="12.75">
      <c r="A40" s="9"/>
      <c r="B40" s="122"/>
      <c r="C40" s="122"/>
      <c r="D40" s="122"/>
      <c r="E40" s="122"/>
      <c r="F40" s="122"/>
      <c r="G40" s="122"/>
      <c r="H40" s="122"/>
      <c r="I40" s="122"/>
      <c r="J40" s="122"/>
      <c r="K40" s="123"/>
    </row>
    <row r="41" spans="1:11" ht="12.75">
      <c r="A41" s="9"/>
      <c r="B41" s="122"/>
      <c r="C41" s="122"/>
      <c r="D41" s="122"/>
      <c r="E41" s="122"/>
      <c r="F41" s="122"/>
      <c r="G41" s="122"/>
      <c r="H41" s="122"/>
      <c r="I41" s="122"/>
      <c r="J41" s="122"/>
      <c r="K41" s="123"/>
    </row>
    <row r="42" spans="2:11" ht="12.75" customHeight="1">
      <c r="B42" s="121"/>
      <c r="C42" s="187" t="s">
        <v>331</v>
      </c>
      <c r="D42" s="180"/>
      <c r="E42" s="8"/>
      <c r="F42" s="8"/>
      <c r="G42" s="219"/>
      <c r="H42" s="309" t="s">
        <v>438</v>
      </c>
      <c r="I42" s="219"/>
      <c r="J42" s="8"/>
      <c r="K42" s="219"/>
    </row>
    <row r="43" spans="3:11" ht="12.75">
      <c r="C43" s="91"/>
      <c r="D43" s="91"/>
      <c r="E43" s="8"/>
      <c r="F43" s="8"/>
      <c r="G43" s="186"/>
      <c r="H43" s="9"/>
      <c r="I43" s="9"/>
      <c r="J43" s="8"/>
      <c r="K43" s="8"/>
    </row>
    <row r="44" spans="3:11" ht="12.75">
      <c r="C44" s="91"/>
      <c r="D44" s="91" t="s">
        <v>419</v>
      </c>
      <c r="E44" s="8"/>
      <c r="F44" s="8"/>
      <c r="G44" s="186"/>
      <c r="H44" s="310"/>
      <c r="I44" s="186"/>
      <c r="J44" s="310" t="s">
        <v>439</v>
      </c>
      <c r="K44" s="8"/>
    </row>
    <row r="45" spans="8:9" ht="12.75">
      <c r="H45" s="9"/>
      <c r="I45" s="9"/>
    </row>
    <row r="46" spans="8:9" ht="12.75">
      <c r="H46" s="186"/>
      <c r="I46" s="9"/>
    </row>
    <row r="47" spans="8:9" ht="12.75" customHeight="1">
      <c r="H47" s="309" t="s">
        <v>440</v>
      </c>
      <c r="I47" s="309"/>
    </row>
    <row r="48" spans="8:9" ht="12.75">
      <c r="H48" s="8"/>
      <c r="I48" s="8"/>
    </row>
    <row r="49" spans="8:10" ht="12.75">
      <c r="H49" s="310"/>
      <c r="I49" s="186"/>
      <c r="J49" s="310" t="s">
        <v>441</v>
      </c>
    </row>
  </sheetData>
  <mergeCells count="12">
    <mergeCell ref="I9:I10"/>
    <mergeCell ref="A3:K3"/>
    <mergeCell ref="A8:A10"/>
    <mergeCell ref="B8:B10"/>
    <mergeCell ref="C8:G8"/>
    <mergeCell ref="H8:I8"/>
    <mergeCell ref="J8:J10"/>
    <mergeCell ref="K8:K10"/>
    <mergeCell ref="C9:C10"/>
    <mergeCell ref="D9:D10"/>
    <mergeCell ref="E9:G9"/>
    <mergeCell ref="H9:H10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6:J27 B29:J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2 B34:J35 B31:J32 B22:J24 J20 B14:J15 J12">
      <formula1>-999999999999999</formula1>
      <formula2>999999999</formula2>
    </dataValidation>
  </dataValidations>
  <printOptions/>
  <pageMargins left="0.75" right="0.75" top="0.73" bottom="0.8" header="0.5" footer="0.5"/>
  <pageSetup horizontalDpi="300" verticalDpi="3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222"/>
  <sheetViews>
    <sheetView workbookViewId="0" topLeftCell="A19">
      <selection activeCell="B31" sqref="B31"/>
    </sheetView>
  </sheetViews>
  <sheetFormatPr defaultColWidth="9.140625" defaultRowHeight="12.75"/>
  <cols>
    <col min="1" max="1" width="9.140625" style="23" customWidth="1"/>
    <col min="2" max="2" width="34.8515625" style="23" bestFit="1" customWidth="1"/>
    <col min="3" max="3" width="9.421875" style="23" customWidth="1"/>
    <col min="4" max="4" width="14.140625" style="23" customWidth="1"/>
    <col min="5" max="5" width="11.421875" style="23" customWidth="1"/>
    <col min="6" max="6" width="9.00390625" style="23" customWidth="1"/>
    <col min="7" max="7" width="10.421875" style="23" customWidth="1"/>
    <col min="8" max="8" width="9.7109375" style="23" customWidth="1"/>
    <col min="9" max="9" width="10.140625" style="23" customWidth="1"/>
    <col min="10" max="10" width="10.00390625" style="23" customWidth="1"/>
    <col min="11" max="11" width="9.140625" style="23" customWidth="1"/>
    <col min="12" max="12" width="8.00390625" style="23" customWidth="1"/>
    <col min="13" max="13" width="8.57421875" style="23" customWidth="1"/>
    <col min="14" max="14" width="10.7109375" style="23" customWidth="1"/>
    <col min="15" max="15" width="9.8515625" style="23" customWidth="1"/>
    <col min="16" max="16" width="10.57421875" style="23" customWidth="1"/>
    <col min="17" max="17" width="9.8515625" style="23" customWidth="1"/>
    <col min="18" max="16384" width="9.140625" style="23" customWidth="1"/>
  </cols>
  <sheetData>
    <row r="1" spans="14:16" ht="12.75">
      <c r="N1" s="319" t="s">
        <v>249</v>
      </c>
      <c r="O1" s="319"/>
      <c r="P1" s="319"/>
    </row>
    <row r="3" spans="2:17" ht="15">
      <c r="B3" s="124"/>
      <c r="C3" s="125"/>
      <c r="D3" s="125"/>
      <c r="E3" s="125"/>
      <c r="F3" s="125"/>
      <c r="G3" s="238"/>
      <c r="H3" s="239" t="s">
        <v>250</v>
      </c>
      <c r="I3" s="240"/>
      <c r="J3" s="125"/>
      <c r="K3" s="125"/>
      <c r="L3" s="125"/>
      <c r="M3" s="125"/>
      <c r="N3" s="125"/>
      <c r="O3" s="125"/>
      <c r="P3" s="125"/>
      <c r="Q3" s="125"/>
    </row>
    <row r="4" spans="2:17" ht="14.25">
      <c r="B4" s="126"/>
      <c r="C4" s="126"/>
      <c r="D4" s="126"/>
      <c r="E4" s="126"/>
      <c r="F4" s="126"/>
      <c r="G4" s="320" t="s">
        <v>251</v>
      </c>
      <c r="H4" s="320"/>
      <c r="I4" s="320"/>
      <c r="J4" s="126"/>
      <c r="K4" s="126"/>
      <c r="L4" s="127"/>
      <c r="M4" s="127"/>
      <c r="N4" s="127"/>
      <c r="O4" s="127"/>
      <c r="P4" s="127"/>
      <c r="Q4" s="127"/>
    </row>
    <row r="5" spans="2:17" ht="12"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7"/>
      <c r="M5" s="127"/>
      <c r="N5" s="127"/>
      <c r="O5" s="127"/>
      <c r="P5" s="127"/>
      <c r="Q5" s="127"/>
    </row>
    <row r="6" spans="2:17" ht="16.5" customHeight="1">
      <c r="B6" s="200" t="s">
        <v>70</v>
      </c>
      <c r="C6" s="18"/>
      <c r="D6" s="18"/>
      <c r="E6" s="18"/>
      <c r="F6" s="18"/>
      <c r="G6" s="128"/>
      <c r="H6" s="128"/>
      <c r="I6" s="128"/>
      <c r="J6" s="128"/>
      <c r="K6" s="128"/>
      <c r="L6" s="129"/>
      <c r="M6" s="200" t="s">
        <v>210</v>
      </c>
      <c r="N6" s="18"/>
      <c r="O6" s="18"/>
      <c r="P6" s="18"/>
      <c r="Q6" s="18"/>
    </row>
    <row r="7" spans="2:17" ht="15">
      <c r="B7" s="200" t="s">
        <v>424</v>
      </c>
      <c r="C7" s="203"/>
      <c r="D7" s="203"/>
      <c r="E7" s="203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79"/>
      <c r="Q7" s="79"/>
    </row>
    <row r="8" spans="2:17" ht="12.75">
      <c r="B8" s="131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2"/>
      <c r="Q8" s="133" t="s">
        <v>73</v>
      </c>
    </row>
    <row r="9" spans="2:17" s="135" customFormat="1" ht="39" customHeight="1">
      <c r="B9" s="321" t="s">
        <v>214</v>
      </c>
      <c r="C9" s="134" t="s">
        <v>252</v>
      </c>
      <c r="D9" s="134"/>
      <c r="E9" s="134"/>
      <c r="F9" s="134"/>
      <c r="G9" s="134" t="s">
        <v>253</v>
      </c>
      <c r="H9" s="134"/>
      <c r="I9" s="321" t="s">
        <v>254</v>
      </c>
      <c r="J9" s="134" t="s">
        <v>255</v>
      </c>
      <c r="K9" s="134"/>
      <c r="L9" s="134"/>
      <c r="M9" s="134"/>
      <c r="N9" s="134" t="s">
        <v>253</v>
      </c>
      <c r="O9" s="134"/>
      <c r="P9" s="321" t="s">
        <v>256</v>
      </c>
      <c r="Q9" s="321" t="s">
        <v>257</v>
      </c>
    </row>
    <row r="10" spans="2:17" s="135" customFormat="1" ht="51">
      <c r="B10" s="322"/>
      <c r="C10" s="136" t="s">
        <v>258</v>
      </c>
      <c r="D10" s="136" t="s">
        <v>259</v>
      </c>
      <c r="E10" s="136" t="s">
        <v>260</v>
      </c>
      <c r="F10" s="136" t="s">
        <v>261</v>
      </c>
      <c r="G10" s="136" t="s">
        <v>232</v>
      </c>
      <c r="H10" s="136" t="s">
        <v>233</v>
      </c>
      <c r="I10" s="322"/>
      <c r="J10" s="136" t="s">
        <v>258</v>
      </c>
      <c r="K10" s="136" t="s">
        <v>262</v>
      </c>
      <c r="L10" s="136" t="s">
        <v>263</v>
      </c>
      <c r="M10" s="136" t="s">
        <v>264</v>
      </c>
      <c r="N10" s="136" t="s">
        <v>232</v>
      </c>
      <c r="O10" s="136" t="s">
        <v>233</v>
      </c>
      <c r="P10" s="322"/>
      <c r="Q10" s="322"/>
    </row>
    <row r="11" spans="2:17" s="135" customFormat="1" ht="12.75">
      <c r="B11" s="137" t="s">
        <v>6</v>
      </c>
      <c r="C11" s="136">
        <v>1</v>
      </c>
      <c r="D11" s="136">
        <v>2</v>
      </c>
      <c r="E11" s="136">
        <v>3</v>
      </c>
      <c r="F11" s="136">
        <v>4</v>
      </c>
      <c r="G11" s="136">
        <v>5</v>
      </c>
      <c r="H11" s="136">
        <v>6</v>
      </c>
      <c r="I11" s="136">
        <v>7</v>
      </c>
      <c r="J11" s="136">
        <v>8</v>
      </c>
      <c r="K11" s="136">
        <v>9</v>
      </c>
      <c r="L11" s="136">
        <v>10</v>
      </c>
      <c r="M11" s="136">
        <v>11</v>
      </c>
      <c r="N11" s="136">
        <v>12</v>
      </c>
      <c r="O11" s="136">
        <v>13</v>
      </c>
      <c r="P11" s="136">
        <v>14</v>
      </c>
      <c r="Q11" s="136">
        <v>15</v>
      </c>
    </row>
    <row r="12" spans="2:50" ht="34.5" customHeight="1">
      <c r="B12" s="138" t="s">
        <v>265</v>
      </c>
      <c r="C12" s="139"/>
      <c r="D12" s="139"/>
      <c r="E12" s="139"/>
      <c r="F12" s="140"/>
      <c r="G12" s="141"/>
      <c r="H12" s="141"/>
      <c r="I12" s="140"/>
      <c r="J12" s="141"/>
      <c r="K12" s="141"/>
      <c r="L12" s="141"/>
      <c r="M12" s="140"/>
      <c r="N12" s="141"/>
      <c r="O12" s="141"/>
      <c r="P12" s="140"/>
      <c r="Q12" s="140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</row>
    <row r="13" spans="2:50" ht="29.25" customHeight="1">
      <c r="B13" s="143" t="s">
        <v>31</v>
      </c>
      <c r="C13" s="144"/>
      <c r="D13" s="144"/>
      <c r="E13" s="144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</row>
    <row r="14" spans="2:50" ht="25.5">
      <c r="B14" s="147" t="s">
        <v>266</v>
      </c>
      <c r="C14" s="148"/>
      <c r="D14" s="148"/>
      <c r="E14" s="148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</row>
    <row r="15" spans="2:50" ht="12.75">
      <c r="B15" s="147" t="s">
        <v>267</v>
      </c>
      <c r="C15" s="150"/>
      <c r="D15" s="150"/>
      <c r="E15" s="150"/>
      <c r="F15" s="149"/>
      <c r="G15" s="151"/>
      <c r="H15" s="151"/>
      <c r="I15" s="149"/>
      <c r="J15" s="151"/>
      <c r="K15" s="151"/>
      <c r="L15" s="151"/>
      <c r="M15" s="149"/>
      <c r="N15" s="151"/>
      <c r="O15" s="151"/>
      <c r="P15" s="149"/>
      <c r="Q15" s="149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</row>
    <row r="16" spans="2:50" ht="41.25" customHeight="1">
      <c r="B16" s="152" t="s">
        <v>268</v>
      </c>
      <c r="C16" s="150"/>
      <c r="D16" s="150"/>
      <c r="E16" s="150"/>
      <c r="F16" s="149"/>
      <c r="G16" s="151"/>
      <c r="H16" s="151"/>
      <c r="I16" s="149"/>
      <c r="J16" s="151"/>
      <c r="K16" s="151"/>
      <c r="L16" s="151"/>
      <c r="M16" s="149"/>
      <c r="N16" s="151"/>
      <c r="O16" s="151"/>
      <c r="P16" s="149"/>
      <c r="Q16" s="149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</row>
    <row r="17" spans="2:50" ht="21" customHeight="1">
      <c r="B17" s="147" t="s">
        <v>269</v>
      </c>
      <c r="C17" s="150"/>
      <c r="D17" s="150"/>
      <c r="E17" s="150"/>
      <c r="F17" s="149"/>
      <c r="G17" s="151"/>
      <c r="H17" s="151"/>
      <c r="I17" s="149"/>
      <c r="J17" s="151"/>
      <c r="K17" s="151"/>
      <c r="L17" s="151"/>
      <c r="M17" s="149"/>
      <c r="N17" s="151"/>
      <c r="O17" s="151"/>
      <c r="P17" s="149"/>
      <c r="Q17" s="149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</row>
    <row r="18" spans="2:50" ht="16.5" customHeight="1">
      <c r="B18" s="143" t="s">
        <v>22</v>
      </c>
      <c r="C18" s="150"/>
      <c r="D18" s="150"/>
      <c r="E18" s="150"/>
      <c r="F18" s="149"/>
      <c r="G18" s="151"/>
      <c r="H18" s="151"/>
      <c r="I18" s="149"/>
      <c r="J18" s="151"/>
      <c r="K18" s="151"/>
      <c r="L18" s="151"/>
      <c r="M18" s="149"/>
      <c r="N18" s="151"/>
      <c r="O18" s="151"/>
      <c r="P18" s="149"/>
      <c r="Q18" s="149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</row>
    <row r="19" spans="2:50" ht="12.75">
      <c r="B19" s="153" t="s">
        <v>270</v>
      </c>
      <c r="C19" s="153">
        <v>0</v>
      </c>
      <c r="D19" s="153">
        <v>0</v>
      </c>
      <c r="E19" s="153">
        <v>0</v>
      </c>
      <c r="F19" s="153">
        <v>0</v>
      </c>
      <c r="G19" s="153">
        <v>0</v>
      </c>
      <c r="H19" s="153">
        <v>0</v>
      </c>
      <c r="I19" s="153">
        <v>0</v>
      </c>
      <c r="J19" s="153">
        <v>0</v>
      </c>
      <c r="K19" s="153">
        <v>0</v>
      </c>
      <c r="L19" s="153">
        <v>0</v>
      </c>
      <c r="M19" s="153">
        <v>0</v>
      </c>
      <c r="N19" s="153">
        <v>0</v>
      </c>
      <c r="O19" s="153">
        <v>0</v>
      </c>
      <c r="P19" s="153">
        <v>0</v>
      </c>
      <c r="Q19" s="153">
        <v>0</v>
      </c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</row>
    <row r="20" spans="2:50" s="158" customFormat="1" ht="46.5" customHeight="1">
      <c r="B20" s="154" t="s">
        <v>271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</row>
    <row r="21" spans="2:50" s="158" customFormat="1" ht="12.75">
      <c r="B21" s="159" t="s">
        <v>272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</row>
    <row r="22" spans="2:50" s="158" customFormat="1" ht="29.25" customHeight="1">
      <c r="B22" s="159" t="s">
        <v>273</v>
      </c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</row>
    <row r="23" spans="2:50" s="158" customFormat="1" ht="30.75" customHeight="1">
      <c r="B23" s="159" t="s">
        <v>274</v>
      </c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</row>
    <row r="24" spans="2:50" s="158" customFormat="1" ht="12.75">
      <c r="B24" s="159" t="s">
        <v>182</v>
      </c>
      <c r="C24" s="151"/>
      <c r="D24" s="151"/>
      <c r="E24" s="151"/>
      <c r="F24" s="155"/>
      <c r="G24" s="151"/>
      <c r="H24" s="151"/>
      <c r="I24" s="155"/>
      <c r="J24" s="151"/>
      <c r="K24" s="151"/>
      <c r="L24" s="151"/>
      <c r="M24" s="155"/>
      <c r="N24" s="151"/>
      <c r="O24" s="151"/>
      <c r="P24" s="155"/>
      <c r="Q24" s="155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</row>
    <row r="25" spans="2:50" s="158" customFormat="1" ht="12.75">
      <c r="B25" s="153" t="s">
        <v>275</v>
      </c>
      <c r="C25" s="153">
        <v>0</v>
      </c>
      <c r="D25" s="153">
        <v>0</v>
      </c>
      <c r="E25" s="153">
        <v>0</v>
      </c>
      <c r="F25" s="153">
        <v>0</v>
      </c>
      <c r="G25" s="153">
        <v>0</v>
      </c>
      <c r="H25" s="153">
        <v>0</v>
      </c>
      <c r="I25" s="153">
        <v>0</v>
      </c>
      <c r="J25" s="153">
        <v>0</v>
      </c>
      <c r="K25" s="153">
        <v>0</v>
      </c>
      <c r="L25" s="153">
        <v>0</v>
      </c>
      <c r="M25" s="153">
        <v>0</v>
      </c>
      <c r="N25" s="153">
        <v>0</v>
      </c>
      <c r="O25" s="153">
        <v>0</v>
      </c>
      <c r="P25" s="153">
        <v>0</v>
      </c>
      <c r="Q25" s="153">
        <v>0</v>
      </c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</row>
    <row r="26" spans="2:50" s="158" customFormat="1" ht="31.5" customHeight="1">
      <c r="B26" s="154" t="s">
        <v>276</v>
      </c>
      <c r="C26" s="151"/>
      <c r="D26" s="151"/>
      <c r="E26" s="151"/>
      <c r="F26" s="155"/>
      <c r="G26" s="151"/>
      <c r="H26" s="151"/>
      <c r="I26" s="155"/>
      <c r="J26" s="151"/>
      <c r="K26" s="151"/>
      <c r="L26" s="151"/>
      <c r="M26" s="155"/>
      <c r="N26" s="151"/>
      <c r="O26" s="151"/>
      <c r="P26" s="155"/>
      <c r="Q26" s="155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</row>
    <row r="27" spans="2:50" s="158" customFormat="1" ht="12.75">
      <c r="B27" s="159"/>
      <c r="C27" s="151"/>
      <c r="D27" s="151"/>
      <c r="E27" s="151"/>
      <c r="F27" s="155"/>
      <c r="G27" s="151"/>
      <c r="H27" s="151"/>
      <c r="I27" s="155"/>
      <c r="J27" s="151"/>
      <c r="K27" s="151"/>
      <c r="L27" s="151"/>
      <c r="M27" s="155"/>
      <c r="N27" s="151"/>
      <c r="O27" s="151"/>
      <c r="P27" s="155"/>
      <c r="Q27" s="155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</row>
    <row r="28" spans="2:50" ht="12.75">
      <c r="B28" s="160" t="s">
        <v>277</v>
      </c>
      <c r="C28" s="153">
        <v>0</v>
      </c>
      <c r="D28" s="153">
        <v>0</v>
      </c>
      <c r="E28" s="153">
        <v>0</v>
      </c>
      <c r="F28" s="153">
        <v>0</v>
      </c>
      <c r="G28" s="153">
        <v>0</v>
      </c>
      <c r="H28" s="153">
        <v>0</v>
      </c>
      <c r="I28" s="153">
        <v>0</v>
      </c>
      <c r="J28" s="153">
        <v>0</v>
      </c>
      <c r="K28" s="153">
        <v>0</v>
      </c>
      <c r="L28" s="153">
        <v>0</v>
      </c>
      <c r="M28" s="153">
        <v>0</v>
      </c>
      <c r="N28" s="153">
        <v>0</v>
      </c>
      <c r="O28" s="153">
        <v>0</v>
      </c>
      <c r="P28" s="153">
        <v>0</v>
      </c>
      <c r="Q28" s="153">
        <v>0</v>
      </c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</row>
    <row r="29" spans="2:50" ht="12">
      <c r="B29" s="161"/>
      <c r="C29" s="162"/>
      <c r="D29" s="162"/>
      <c r="E29" s="162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</row>
    <row r="30" spans="2:50" ht="12.75">
      <c r="B30" s="9" t="s">
        <v>426</v>
      </c>
      <c r="C30" s="162"/>
      <c r="D30" s="162"/>
      <c r="E30" s="162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</row>
    <row r="31" spans="2:50" ht="12.75">
      <c r="B31" s="9"/>
      <c r="C31" s="162"/>
      <c r="D31" s="162"/>
      <c r="E31" s="162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</row>
    <row r="32" spans="2:50" ht="12.75">
      <c r="B32" s="9"/>
      <c r="C32" s="162"/>
      <c r="D32" s="162"/>
      <c r="E32" s="162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</row>
    <row r="33" spans="2:50" ht="12.75">
      <c r="B33" s="9"/>
      <c r="C33" s="162"/>
      <c r="D33" s="162"/>
      <c r="E33" s="162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</row>
    <row r="34" spans="3:50" s="168" customFormat="1" ht="12.75">
      <c r="C34" s="164"/>
      <c r="D34" s="164"/>
      <c r="E34" s="164"/>
      <c r="F34" s="187" t="s">
        <v>331</v>
      </c>
      <c r="G34" s="180"/>
      <c r="H34" s="165"/>
      <c r="I34" s="165"/>
      <c r="J34" s="165"/>
      <c r="K34" s="165"/>
      <c r="L34" s="309" t="s">
        <v>438</v>
      </c>
      <c r="M34" s="219"/>
      <c r="N34" s="8"/>
      <c r="O34" s="166"/>
      <c r="P34" s="166"/>
      <c r="Q34" s="166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</row>
    <row r="35" spans="2:50" ht="12.75">
      <c r="B35" s="127"/>
      <c r="C35" s="169"/>
      <c r="D35" s="169"/>
      <c r="E35" s="169"/>
      <c r="F35" s="91"/>
      <c r="G35" s="91"/>
      <c r="H35" s="170"/>
      <c r="I35" s="170"/>
      <c r="J35" s="170"/>
      <c r="K35" s="170"/>
      <c r="L35" s="9"/>
      <c r="M35" s="9"/>
      <c r="N35" s="8"/>
      <c r="O35" s="170"/>
      <c r="P35" s="170"/>
      <c r="Q35" s="170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</row>
    <row r="36" spans="2:50" ht="12">
      <c r="B36" s="171"/>
      <c r="C36" s="169"/>
      <c r="D36" s="169"/>
      <c r="E36" s="169"/>
      <c r="F36" s="91"/>
      <c r="G36" s="91" t="s">
        <v>416</v>
      </c>
      <c r="H36" s="170"/>
      <c r="I36" s="170"/>
      <c r="J36" s="170"/>
      <c r="K36" s="170"/>
      <c r="L36" s="310"/>
      <c r="M36" s="186"/>
      <c r="N36" s="310" t="s">
        <v>439</v>
      </c>
      <c r="O36" s="170"/>
      <c r="P36" s="170"/>
      <c r="Q36" s="170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</row>
    <row r="37" spans="2:50" ht="12.75">
      <c r="B37" s="161"/>
      <c r="C37" s="169"/>
      <c r="D37" s="169"/>
      <c r="E37" s="169"/>
      <c r="F37" s="170"/>
      <c r="G37" s="170"/>
      <c r="H37" s="170"/>
      <c r="I37" s="170"/>
      <c r="J37" s="170"/>
      <c r="K37" s="170"/>
      <c r="L37" s="9"/>
      <c r="M37" s="9"/>
      <c r="N37" s="22"/>
      <c r="O37" s="170"/>
      <c r="P37" s="170"/>
      <c r="Q37" s="170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</row>
    <row r="38" spans="2:50" ht="12.75">
      <c r="B38" s="127"/>
      <c r="C38" s="169"/>
      <c r="D38" s="169"/>
      <c r="E38" s="169"/>
      <c r="F38" s="170"/>
      <c r="G38" s="170"/>
      <c r="H38" s="170"/>
      <c r="I38" s="170"/>
      <c r="J38" s="170"/>
      <c r="K38" s="170"/>
      <c r="L38" s="186"/>
      <c r="M38" s="9"/>
      <c r="N38" s="22"/>
      <c r="O38" s="170"/>
      <c r="P38" s="170"/>
      <c r="Q38" s="170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</row>
    <row r="39" spans="2:50" ht="12.75">
      <c r="B39" s="127"/>
      <c r="C39" s="169"/>
      <c r="D39" s="169"/>
      <c r="E39" s="169"/>
      <c r="F39" s="170"/>
      <c r="G39" s="170"/>
      <c r="H39" s="170"/>
      <c r="I39" s="170"/>
      <c r="J39" s="170"/>
      <c r="K39" s="170"/>
      <c r="L39" s="309" t="s">
        <v>440</v>
      </c>
      <c r="M39" s="309"/>
      <c r="N39" s="22"/>
      <c r="O39" s="170"/>
      <c r="P39" s="170"/>
      <c r="Q39" s="170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</row>
    <row r="40" spans="2:50" ht="12.75">
      <c r="B40" s="127"/>
      <c r="C40" s="169"/>
      <c r="D40" s="169"/>
      <c r="E40" s="169"/>
      <c r="F40" s="170"/>
      <c r="G40" s="170"/>
      <c r="H40" s="170"/>
      <c r="I40" s="170"/>
      <c r="J40" s="170"/>
      <c r="K40" s="170"/>
      <c r="L40" s="8"/>
      <c r="M40" s="8"/>
      <c r="N40" s="22"/>
      <c r="O40" s="170"/>
      <c r="P40" s="170"/>
      <c r="Q40" s="170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</row>
    <row r="41" spans="3:50" ht="12">
      <c r="C41" s="172"/>
      <c r="D41" s="172"/>
      <c r="E41" s="172"/>
      <c r="F41" s="142"/>
      <c r="G41" s="142"/>
      <c r="H41" s="142"/>
      <c r="I41" s="142"/>
      <c r="J41" s="142"/>
      <c r="K41" s="142"/>
      <c r="L41" s="310"/>
      <c r="M41" s="186"/>
      <c r="N41" s="310" t="s">
        <v>441</v>
      </c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</row>
    <row r="42" spans="3:50" ht="12">
      <c r="C42" s="172"/>
      <c r="D42" s="172"/>
      <c r="E42" s="17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</row>
    <row r="43" spans="3:50" ht="12">
      <c r="C43" s="172"/>
      <c r="D43" s="172"/>
      <c r="E43" s="17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</row>
    <row r="44" spans="3:50" ht="12">
      <c r="C44" s="172"/>
      <c r="D44" s="172"/>
      <c r="E44" s="17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</row>
    <row r="45" spans="3:50" ht="12">
      <c r="C45" s="172"/>
      <c r="D45" s="172"/>
      <c r="E45" s="17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</row>
    <row r="46" spans="3:50" ht="12">
      <c r="C46" s="172"/>
      <c r="D46" s="172"/>
      <c r="E46" s="17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</row>
    <row r="47" spans="3:50" ht="12">
      <c r="C47" s="172"/>
      <c r="D47" s="172"/>
      <c r="E47" s="17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</row>
    <row r="48" spans="3:50" ht="12">
      <c r="C48" s="172"/>
      <c r="D48" s="172"/>
      <c r="E48" s="17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</row>
    <row r="49" spans="3:50" ht="12">
      <c r="C49" s="172"/>
      <c r="D49" s="172"/>
      <c r="E49" s="17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</row>
    <row r="50" spans="3:50" ht="12">
      <c r="C50" s="172"/>
      <c r="D50" s="172"/>
      <c r="E50" s="17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</row>
    <row r="51" spans="3:50" ht="12">
      <c r="C51" s="172"/>
      <c r="D51" s="172"/>
      <c r="E51" s="17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</row>
    <row r="52" spans="3:50" ht="12">
      <c r="C52" s="172"/>
      <c r="D52" s="172"/>
      <c r="E52" s="17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</row>
    <row r="53" spans="3:50" ht="12">
      <c r="C53" s="172"/>
      <c r="D53" s="172"/>
      <c r="E53" s="17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</row>
    <row r="54" spans="3:50" ht="12">
      <c r="C54" s="172"/>
      <c r="D54" s="172"/>
      <c r="E54" s="17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</row>
    <row r="55" spans="3:50" ht="12">
      <c r="C55" s="172"/>
      <c r="D55" s="172"/>
      <c r="E55" s="17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</row>
    <row r="56" spans="3:50" ht="12">
      <c r="C56" s="172"/>
      <c r="D56" s="172"/>
      <c r="E56" s="17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</row>
    <row r="57" spans="3:50" ht="12">
      <c r="C57" s="172"/>
      <c r="D57" s="172"/>
      <c r="E57" s="17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</row>
    <row r="58" spans="3:50" ht="12">
      <c r="C58" s="142"/>
      <c r="D58" s="172"/>
      <c r="E58" s="17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</row>
    <row r="59" spans="3:50" ht="12">
      <c r="C59" s="142"/>
      <c r="D59" s="172"/>
      <c r="E59" s="17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</row>
    <row r="60" spans="3:50" ht="12">
      <c r="C60" s="142"/>
      <c r="D60" s="172"/>
      <c r="E60" s="17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</row>
    <row r="61" spans="3:50" ht="12">
      <c r="C61" s="142"/>
      <c r="D61" s="172"/>
      <c r="E61" s="17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</row>
    <row r="62" spans="4:5" ht="12">
      <c r="D62" s="173"/>
      <c r="E62" s="173"/>
    </row>
    <row r="63" spans="4:5" ht="12">
      <c r="D63" s="173"/>
      <c r="E63" s="173"/>
    </row>
    <row r="64" spans="4:5" ht="12">
      <c r="D64" s="173"/>
      <c r="E64" s="173"/>
    </row>
    <row r="65" spans="4:5" ht="12">
      <c r="D65" s="173"/>
      <c r="E65" s="173"/>
    </row>
    <row r="66" spans="4:5" ht="12">
      <c r="D66" s="173"/>
      <c r="E66" s="173"/>
    </row>
    <row r="67" spans="4:5" ht="12">
      <c r="D67" s="173"/>
      <c r="E67" s="173"/>
    </row>
    <row r="68" spans="4:5" ht="12">
      <c r="D68" s="173"/>
      <c r="E68" s="173"/>
    </row>
    <row r="69" spans="4:5" ht="12">
      <c r="D69" s="173"/>
      <c r="E69" s="173"/>
    </row>
    <row r="70" spans="4:5" ht="12">
      <c r="D70" s="173"/>
      <c r="E70" s="173"/>
    </row>
    <row r="71" spans="4:5" ht="12">
      <c r="D71" s="173"/>
      <c r="E71" s="173"/>
    </row>
    <row r="72" spans="4:5" ht="12">
      <c r="D72" s="173"/>
      <c r="E72" s="173"/>
    </row>
    <row r="73" spans="4:5" ht="12">
      <c r="D73" s="173"/>
      <c r="E73" s="173"/>
    </row>
    <row r="74" spans="4:5" ht="12">
      <c r="D74" s="173"/>
      <c r="E74" s="173"/>
    </row>
    <row r="75" spans="4:5" ht="12">
      <c r="D75" s="173"/>
      <c r="E75" s="173"/>
    </row>
    <row r="76" spans="4:5" ht="12">
      <c r="D76" s="173"/>
      <c r="E76" s="173"/>
    </row>
    <row r="77" spans="4:5" ht="12">
      <c r="D77" s="173"/>
      <c r="E77" s="173"/>
    </row>
    <row r="78" spans="4:5" ht="12">
      <c r="D78" s="173"/>
      <c r="E78" s="173"/>
    </row>
    <row r="79" spans="4:5" ht="12">
      <c r="D79" s="173"/>
      <c r="E79" s="173"/>
    </row>
    <row r="80" spans="4:5" ht="12">
      <c r="D80" s="173"/>
      <c r="E80" s="173"/>
    </row>
    <row r="81" spans="4:5" ht="12">
      <c r="D81" s="173"/>
      <c r="E81" s="173"/>
    </row>
    <row r="82" spans="4:5" ht="12">
      <c r="D82" s="173"/>
      <c r="E82" s="173"/>
    </row>
    <row r="83" spans="4:5" ht="12">
      <c r="D83" s="173"/>
      <c r="E83" s="173"/>
    </row>
    <row r="84" spans="4:5" ht="12">
      <c r="D84" s="173"/>
      <c r="E84" s="173"/>
    </row>
    <row r="85" spans="4:5" ht="12">
      <c r="D85" s="173"/>
      <c r="E85" s="173"/>
    </row>
    <row r="86" spans="4:5" ht="12">
      <c r="D86" s="173"/>
      <c r="E86" s="173"/>
    </row>
    <row r="87" spans="4:5" ht="12">
      <c r="D87" s="173"/>
      <c r="E87" s="173"/>
    </row>
    <row r="88" spans="4:5" ht="12">
      <c r="D88" s="173"/>
      <c r="E88" s="173"/>
    </row>
    <row r="89" spans="4:5" ht="12">
      <c r="D89" s="173"/>
      <c r="E89" s="173"/>
    </row>
    <row r="90" spans="4:5" ht="12">
      <c r="D90" s="173"/>
      <c r="E90" s="173"/>
    </row>
    <row r="91" spans="4:5" ht="12">
      <c r="D91" s="173"/>
      <c r="E91" s="173"/>
    </row>
    <row r="92" spans="4:5" ht="12">
      <c r="D92" s="173"/>
      <c r="E92" s="173"/>
    </row>
    <row r="93" spans="4:5" ht="12">
      <c r="D93" s="173"/>
      <c r="E93" s="173"/>
    </row>
    <row r="94" spans="4:5" ht="12">
      <c r="D94" s="173"/>
      <c r="E94" s="173"/>
    </row>
    <row r="95" spans="4:5" ht="12">
      <c r="D95" s="173"/>
      <c r="E95" s="173"/>
    </row>
    <row r="96" spans="4:5" ht="12">
      <c r="D96" s="173"/>
      <c r="E96" s="173"/>
    </row>
    <row r="97" spans="4:5" ht="12">
      <c r="D97" s="173"/>
      <c r="E97" s="173"/>
    </row>
    <row r="98" spans="4:5" ht="12">
      <c r="D98" s="173"/>
      <c r="E98" s="173"/>
    </row>
    <row r="99" spans="4:5" ht="12">
      <c r="D99" s="173"/>
      <c r="E99" s="173"/>
    </row>
    <row r="100" spans="4:5" ht="12">
      <c r="D100" s="173"/>
      <c r="E100" s="173"/>
    </row>
    <row r="101" spans="4:5" ht="12">
      <c r="D101" s="173"/>
      <c r="E101" s="173"/>
    </row>
    <row r="102" spans="4:5" ht="12">
      <c r="D102" s="173"/>
      <c r="E102" s="173"/>
    </row>
    <row r="103" spans="4:5" ht="12">
      <c r="D103" s="173"/>
      <c r="E103" s="173"/>
    </row>
    <row r="104" spans="4:5" ht="12">
      <c r="D104" s="173"/>
      <c r="E104" s="173"/>
    </row>
    <row r="105" spans="4:5" ht="12">
      <c r="D105" s="173"/>
      <c r="E105" s="173"/>
    </row>
    <row r="106" spans="4:5" ht="12">
      <c r="D106" s="173"/>
      <c r="E106" s="173"/>
    </row>
    <row r="107" spans="4:5" ht="12">
      <c r="D107" s="173"/>
      <c r="E107" s="173"/>
    </row>
    <row r="108" spans="4:5" ht="12">
      <c r="D108" s="173"/>
      <c r="E108" s="173"/>
    </row>
    <row r="109" spans="4:5" ht="12">
      <c r="D109" s="173"/>
      <c r="E109" s="173"/>
    </row>
    <row r="110" spans="4:5" ht="12">
      <c r="D110" s="173"/>
      <c r="E110" s="173"/>
    </row>
    <row r="111" spans="4:5" ht="12">
      <c r="D111" s="173"/>
      <c r="E111" s="173"/>
    </row>
    <row r="112" spans="4:5" ht="12">
      <c r="D112" s="173"/>
      <c r="E112" s="173"/>
    </row>
    <row r="113" spans="4:5" ht="12">
      <c r="D113" s="173"/>
      <c r="E113" s="173"/>
    </row>
    <row r="114" spans="4:5" ht="12">
      <c r="D114" s="173"/>
      <c r="E114" s="173"/>
    </row>
    <row r="115" spans="4:5" ht="12">
      <c r="D115" s="173"/>
      <c r="E115" s="173"/>
    </row>
    <row r="116" spans="4:5" ht="12">
      <c r="D116" s="173"/>
      <c r="E116" s="173"/>
    </row>
    <row r="117" spans="4:5" ht="12">
      <c r="D117" s="173"/>
      <c r="E117" s="173"/>
    </row>
    <row r="118" spans="4:5" ht="12">
      <c r="D118" s="173"/>
      <c r="E118" s="173"/>
    </row>
    <row r="119" spans="4:5" ht="12">
      <c r="D119" s="173"/>
      <c r="E119" s="173"/>
    </row>
    <row r="120" spans="4:5" ht="12">
      <c r="D120" s="173"/>
      <c r="E120" s="173"/>
    </row>
    <row r="121" spans="4:5" ht="12">
      <c r="D121" s="173"/>
      <c r="E121" s="173"/>
    </row>
    <row r="122" spans="4:5" ht="12">
      <c r="D122" s="173"/>
      <c r="E122" s="173"/>
    </row>
    <row r="123" spans="4:5" ht="12">
      <c r="D123" s="173"/>
      <c r="E123" s="173"/>
    </row>
    <row r="124" spans="4:5" ht="12">
      <c r="D124" s="173"/>
      <c r="E124" s="173"/>
    </row>
    <row r="125" spans="4:5" ht="12">
      <c r="D125" s="173"/>
      <c r="E125" s="173"/>
    </row>
    <row r="126" spans="4:5" ht="12">
      <c r="D126" s="173"/>
      <c r="E126" s="173"/>
    </row>
    <row r="127" spans="4:5" ht="12">
      <c r="D127" s="173"/>
      <c r="E127" s="173"/>
    </row>
    <row r="128" spans="4:5" ht="12">
      <c r="D128" s="173"/>
      <c r="E128" s="173"/>
    </row>
    <row r="129" spans="4:5" ht="12">
      <c r="D129" s="173"/>
      <c r="E129" s="173"/>
    </row>
    <row r="130" spans="4:5" ht="12">
      <c r="D130" s="173"/>
      <c r="E130" s="173"/>
    </row>
    <row r="131" spans="4:5" ht="12">
      <c r="D131" s="173"/>
      <c r="E131" s="173"/>
    </row>
    <row r="132" spans="4:5" ht="12">
      <c r="D132" s="173"/>
      <c r="E132" s="173"/>
    </row>
    <row r="133" spans="4:5" ht="12">
      <c r="D133" s="173"/>
      <c r="E133" s="173"/>
    </row>
    <row r="134" spans="4:5" ht="12">
      <c r="D134" s="173"/>
      <c r="E134" s="173"/>
    </row>
    <row r="135" spans="4:5" ht="12">
      <c r="D135" s="173"/>
      <c r="E135" s="173"/>
    </row>
    <row r="136" spans="4:5" ht="12">
      <c r="D136" s="173"/>
      <c r="E136" s="173"/>
    </row>
    <row r="137" spans="4:5" ht="12">
      <c r="D137" s="173"/>
      <c r="E137" s="173"/>
    </row>
    <row r="138" spans="4:5" ht="12">
      <c r="D138" s="173"/>
      <c r="E138" s="173"/>
    </row>
    <row r="139" spans="4:5" ht="12">
      <c r="D139" s="173"/>
      <c r="E139" s="173"/>
    </row>
    <row r="140" spans="4:5" ht="12">
      <c r="D140" s="173"/>
      <c r="E140" s="173"/>
    </row>
    <row r="141" spans="4:5" ht="12">
      <c r="D141" s="173"/>
      <c r="E141" s="173"/>
    </row>
    <row r="142" spans="4:5" ht="12">
      <c r="D142" s="173"/>
      <c r="E142" s="173"/>
    </row>
    <row r="143" spans="4:5" ht="12">
      <c r="D143" s="173"/>
      <c r="E143" s="173"/>
    </row>
    <row r="144" spans="4:5" ht="12">
      <c r="D144" s="173"/>
      <c r="E144" s="173"/>
    </row>
    <row r="145" spans="4:5" ht="12">
      <c r="D145" s="173"/>
      <c r="E145" s="173"/>
    </row>
    <row r="146" spans="4:5" ht="12">
      <c r="D146" s="173"/>
      <c r="E146" s="173"/>
    </row>
    <row r="147" spans="4:5" ht="12">
      <c r="D147" s="173"/>
      <c r="E147" s="173"/>
    </row>
    <row r="148" spans="4:5" ht="12">
      <c r="D148" s="173"/>
      <c r="E148" s="173"/>
    </row>
    <row r="149" spans="4:5" ht="12">
      <c r="D149" s="173"/>
      <c r="E149" s="173"/>
    </row>
    <row r="150" spans="4:5" ht="12">
      <c r="D150" s="173"/>
      <c r="E150" s="173"/>
    </row>
    <row r="151" spans="4:5" ht="12">
      <c r="D151" s="173"/>
      <c r="E151" s="173"/>
    </row>
    <row r="152" spans="4:5" ht="12">
      <c r="D152" s="173"/>
      <c r="E152" s="173"/>
    </row>
    <row r="153" spans="4:5" ht="12">
      <c r="D153" s="173"/>
      <c r="E153" s="173"/>
    </row>
    <row r="154" spans="4:5" ht="12">
      <c r="D154" s="173"/>
      <c r="E154" s="173"/>
    </row>
    <row r="155" spans="4:5" ht="12">
      <c r="D155" s="173"/>
      <c r="E155" s="173"/>
    </row>
    <row r="156" spans="4:5" ht="12">
      <c r="D156" s="173"/>
      <c r="E156" s="173"/>
    </row>
    <row r="157" spans="4:5" ht="12">
      <c r="D157" s="173"/>
      <c r="E157" s="173"/>
    </row>
    <row r="158" spans="4:5" ht="12">
      <c r="D158" s="173"/>
      <c r="E158" s="173"/>
    </row>
    <row r="159" spans="4:5" ht="12">
      <c r="D159" s="173"/>
      <c r="E159" s="173"/>
    </row>
    <row r="160" spans="4:5" ht="12">
      <c r="D160" s="173"/>
      <c r="E160" s="173"/>
    </row>
    <row r="161" spans="4:5" ht="12">
      <c r="D161" s="173"/>
      <c r="E161" s="173"/>
    </row>
    <row r="162" spans="4:5" ht="12">
      <c r="D162" s="173"/>
      <c r="E162" s="173"/>
    </row>
    <row r="163" spans="4:5" ht="12">
      <c r="D163" s="173"/>
      <c r="E163" s="173"/>
    </row>
    <row r="164" spans="4:5" ht="12">
      <c r="D164" s="173"/>
      <c r="E164" s="173"/>
    </row>
    <row r="165" spans="4:5" ht="12">
      <c r="D165" s="173"/>
      <c r="E165" s="173"/>
    </row>
    <row r="166" spans="4:5" ht="12">
      <c r="D166" s="173"/>
      <c r="E166" s="173"/>
    </row>
    <row r="167" spans="4:5" ht="12">
      <c r="D167" s="173"/>
      <c r="E167" s="173"/>
    </row>
    <row r="168" spans="4:5" ht="12">
      <c r="D168" s="173"/>
      <c r="E168" s="173"/>
    </row>
    <row r="169" spans="4:5" ht="12">
      <c r="D169" s="173"/>
      <c r="E169" s="173"/>
    </row>
    <row r="170" spans="4:5" ht="12">
      <c r="D170" s="173"/>
      <c r="E170" s="173"/>
    </row>
    <row r="171" spans="4:5" ht="12">
      <c r="D171" s="173"/>
      <c r="E171" s="173"/>
    </row>
    <row r="172" spans="4:5" ht="12">
      <c r="D172" s="173"/>
      <c r="E172" s="173"/>
    </row>
    <row r="173" spans="4:5" ht="12">
      <c r="D173" s="173"/>
      <c r="E173" s="173"/>
    </row>
    <row r="174" spans="4:5" ht="12">
      <c r="D174" s="173"/>
      <c r="E174" s="173"/>
    </row>
    <row r="175" spans="4:5" ht="12">
      <c r="D175" s="173"/>
      <c r="E175" s="173"/>
    </row>
    <row r="176" spans="4:5" ht="12">
      <c r="D176" s="173"/>
      <c r="E176" s="173"/>
    </row>
    <row r="177" spans="4:5" ht="12">
      <c r="D177" s="173"/>
      <c r="E177" s="173"/>
    </row>
    <row r="178" spans="4:5" ht="12">
      <c r="D178" s="173"/>
      <c r="E178" s="173"/>
    </row>
    <row r="179" spans="4:5" ht="12">
      <c r="D179" s="173"/>
      <c r="E179" s="173"/>
    </row>
    <row r="180" spans="4:5" ht="12">
      <c r="D180" s="173"/>
      <c r="E180" s="173"/>
    </row>
    <row r="181" spans="4:5" ht="12">
      <c r="D181" s="173"/>
      <c r="E181" s="173"/>
    </row>
    <row r="182" spans="4:5" ht="12">
      <c r="D182" s="173"/>
      <c r="E182" s="173"/>
    </row>
    <row r="183" spans="4:5" ht="12">
      <c r="D183" s="173"/>
      <c r="E183" s="173"/>
    </row>
    <row r="184" spans="4:5" ht="12">
      <c r="D184" s="173"/>
      <c r="E184" s="173"/>
    </row>
    <row r="185" spans="4:5" ht="12">
      <c r="D185" s="173"/>
      <c r="E185" s="173"/>
    </row>
    <row r="186" spans="4:5" ht="12">
      <c r="D186" s="173"/>
      <c r="E186" s="173"/>
    </row>
    <row r="187" spans="4:5" ht="12">
      <c r="D187" s="173"/>
      <c r="E187" s="173"/>
    </row>
    <row r="188" spans="4:5" ht="12">
      <c r="D188" s="173"/>
      <c r="E188" s="173"/>
    </row>
    <row r="189" spans="4:5" ht="12">
      <c r="D189" s="173"/>
      <c r="E189" s="173"/>
    </row>
    <row r="190" spans="4:5" ht="12">
      <c r="D190" s="173"/>
      <c r="E190" s="173"/>
    </row>
    <row r="191" spans="4:5" ht="12">
      <c r="D191" s="173"/>
      <c r="E191" s="173"/>
    </row>
    <row r="192" spans="4:5" ht="12">
      <c r="D192" s="173"/>
      <c r="E192" s="173"/>
    </row>
    <row r="193" spans="4:5" ht="12">
      <c r="D193" s="173"/>
      <c r="E193" s="173"/>
    </row>
    <row r="194" spans="4:5" ht="12">
      <c r="D194" s="173"/>
      <c r="E194" s="173"/>
    </row>
    <row r="195" spans="4:5" ht="12">
      <c r="D195" s="173"/>
      <c r="E195" s="173"/>
    </row>
    <row r="196" spans="4:5" ht="12">
      <c r="D196" s="173"/>
      <c r="E196" s="173"/>
    </row>
    <row r="197" spans="4:5" ht="12">
      <c r="D197" s="173"/>
      <c r="E197" s="173"/>
    </row>
    <row r="198" spans="4:5" ht="12">
      <c r="D198" s="173"/>
      <c r="E198" s="173"/>
    </row>
    <row r="199" spans="4:5" ht="12">
      <c r="D199" s="173"/>
      <c r="E199" s="173"/>
    </row>
    <row r="200" spans="4:5" ht="12">
      <c r="D200" s="173"/>
      <c r="E200" s="173"/>
    </row>
    <row r="201" spans="4:5" ht="12">
      <c r="D201" s="173"/>
      <c r="E201" s="173"/>
    </row>
    <row r="202" spans="4:5" ht="12">
      <c r="D202" s="173"/>
      <c r="E202" s="173"/>
    </row>
    <row r="203" spans="4:5" ht="12">
      <c r="D203" s="173"/>
      <c r="E203" s="173"/>
    </row>
    <row r="204" spans="4:5" ht="12">
      <c r="D204" s="173"/>
      <c r="E204" s="173"/>
    </row>
    <row r="205" spans="4:5" ht="12">
      <c r="D205" s="173"/>
      <c r="E205" s="173"/>
    </row>
    <row r="206" spans="4:5" ht="12">
      <c r="D206" s="173"/>
      <c r="E206" s="173"/>
    </row>
    <row r="207" spans="4:5" ht="12">
      <c r="D207" s="173"/>
      <c r="E207" s="173"/>
    </row>
    <row r="208" spans="4:5" ht="12">
      <c r="D208" s="173"/>
      <c r="E208" s="173"/>
    </row>
    <row r="209" spans="4:5" ht="12">
      <c r="D209" s="173"/>
      <c r="E209" s="173"/>
    </row>
    <row r="210" spans="4:5" ht="12">
      <c r="D210" s="173"/>
      <c r="E210" s="173"/>
    </row>
    <row r="211" spans="4:5" ht="12">
      <c r="D211" s="173"/>
      <c r="E211" s="173"/>
    </row>
    <row r="212" spans="4:5" ht="12">
      <c r="D212" s="173"/>
      <c r="E212" s="173"/>
    </row>
    <row r="213" spans="4:5" ht="12">
      <c r="D213" s="173"/>
      <c r="E213" s="173"/>
    </row>
    <row r="214" spans="4:5" ht="12">
      <c r="D214" s="173"/>
      <c r="E214" s="173"/>
    </row>
    <row r="215" spans="4:5" ht="12">
      <c r="D215" s="173"/>
      <c r="E215" s="173"/>
    </row>
    <row r="216" spans="4:5" ht="12">
      <c r="D216" s="173"/>
      <c r="E216" s="173"/>
    </row>
    <row r="217" spans="4:5" ht="12">
      <c r="D217" s="173"/>
      <c r="E217" s="173"/>
    </row>
    <row r="218" spans="4:5" ht="12">
      <c r="D218" s="173"/>
      <c r="E218" s="173"/>
    </row>
    <row r="219" spans="4:5" ht="12">
      <c r="D219" s="173"/>
      <c r="E219" s="173"/>
    </row>
    <row r="220" spans="4:5" ht="12">
      <c r="D220" s="173"/>
      <c r="E220" s="173"/>
    </row>
    <row r="221" spans="4:5" ht="12">
      <c r="D221" s="173"/>
      <c r="E221" s="173"/>
    </row>
    <row r="222" spans="4:5" ht="12">
      <c r="D222" s="173"/>
      <c r="E222" s="173"/>
    </row>
  </sheetData>
  <mergeCells count="6">
    <mergeCell ref="N1:P1"/>
    <mergeCell ref="G4:I4"/>
    <mergeCell ref="Q9:Q10"/>
    <mergeCell ref="B9:B10"/>
    <mergeCell ref="I9:I10"/>
    <mergeCell ref="P9:P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:E18 N26:O27 N24:O24 G24:H24 J24:L24 C24:E24 C26:E27 J26:L27 G26:H27 N15:O18 J15:L18 G15:H18">
      <formula1>0</formula1>
      <formula2>9999999999999990</formula2>
    </dataValidation>
  </dataValidations>
  <printOptions/>
  <pageMargins left="0.25" right="0.25" top="0.51" bottom="0.65" header="0.17" footer="0.21"/>
  <pageSetup fitToHeight="1" fitToWidth="1" horizontalDpi="300" verticalDpi="300" orientation="landscape" scale="7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workbookViewId="0" topLeftCell="A64">
      <selection activeCell="A79" sqref="A79"/>
    </sheetView>
  </sheetViews>
  <sheetFormatPr defaultColWidth="9.140625" defaultRowHeight="12.75"/>
  <cols>
    <col min="1" max="1" width="25.00390625" style="8" customWidth="1"/>
    <col min="2" max="2" width="11.28125" style="8" customWidth="1"/>
    <col min="3" max="3" width="9.57421875" style="8" customWidth="1"/>
    <col min="4" max="4" width="10.57421875" style="8" customWidth="1"/>
    <col min="5" max="5" width="10.140625" style="8" customWidth="1"/>
    <col min="6" max="6" width="9.140625" style="8" customWidth="1"/>
    <col min="7" max="7" width="16.57421875" style="8" customWidth="1"/>
    <col min="8" max="16384" width="9.140625" style="8" customWidth="1"/>
  </cols>
  <sheetData>
    <row r="1" spans="1:6" s="54" customFormat="1" ht="18.75" customHeight="1">
      <c r="A1" s="53"/>
      <c r="B1" s="53"/>
      <c r="C1" s="53"/>
      <c r="D1" s="53"/>
      <c r="E1" s="349" t="s">
        <v>105</v>
      </c>
      <c r="F1" s="349"/>
    </row>
    <row r="2" ht="2.25" customHeight="1"/>
    <row r="3" spans="1:5" ht="15" customHeight="1">
      <c r="A3" s="350" t="s">
        <v>106</v>
      </c>
      <c r="B3" s="350"/>
      <c r="C3" s="350"/>
      <c r="D3" s="350"/>
      <c r="E3" s="18"/>
    </row>
    <row r="4" spans="1:5" ht="14.25">
      <c r="A4" s="351" t="s">
        <v>107</v>
      </c>
      <c r="B4" s="351"/>
      <c r="C4" s="351"/>
      <c r="D4" s="351"/>
      <c r="E4" s="18"/>
    </row>
    <row r="5" spans="1:5" ht="12.75">
      <c r="A5" s="18"/>
      <c r="B5" s="352"/>
      <c r="C5" s="353"/>
      <c r="D5" s="353"/>
      <c r="E5" s="18"/>
    </row>
    <row r="6" spans="1:7" ht="13.5">
      <c r="A6" s="200" t="s">
        <v>70</v>
      </c>
      <c r="B6" s="55"/>
      <c r="C6" s="55"/>
      <c r="D6" s="346" t="s">
        <v>210</v>
      </c>
      <c r="E6" s="346"/>
      <c r="F6" s="346"/>
      <c r="G6" s="346"/>
    </row>
    <row r="7" ht="12.75">
      <c r="A7" s="251" t="s">
        <v>424</v>
      </c>
    </row>
    <row r="8" ht="12.75">
      <c r="B8" s="56" t="s">
        <v>108</v>
      </c>
    </row>
    <row r="9" spans="1:6" ht="13.5" customHeight="1">
      <c r="A9" s="57" t="s">
        <v>109</v>
      </c>
      <c r="B9" s="59"/>
      <c r="F9" s="60" t="s">
        <v>73</v>
      </c>
    </row>
    <row r="10" spans="1:6" ht="13.5" customHeight="1">
      <c r="A10" s="337" t="s">
        <v>110</v>
      </c>
      <c r="B10" s="337" t="s">
        <v>111</v>
      </c>
      <c r="C10" s="347" t="s">
        <v>112</v>
      </c>
      <c r="D10" s="348"/>
      <c r="E10" s="348"/>
      <c r="F10" s="348"/>
    </row>
    <row r="11" spans="1:6" ht="25.5">
      <c r="A11" s="337"/>
      <c r="B11" s="337"/>
      <c r="C11" s="12" t="s">
        <v>113</v>
      </c>
      <c r="D11" s="12" t="s">
        <v>114</v>
      </c>
      <c r="E11" s="61" t="s">
        <v>115</v>
      </c>
      <c r="F11" s="61" t="s">
        <v>116</v>
      </c>
    </row>
    <row r="12" spans="1:6" s="63" customFormat="1" ht="12.75">
      <c r="A12" s="62" t="s">
        <v>6</v>
      </c>
      <c r="B12" s="61">
        <v>1</v>
      </c>
      <c r="C12" s="61">
        <v>2</v>
      </c>
      <c r="D12" s="61">
        <v>3</v>
      </c>
      <c r="E12" s="62">
        <v>4</v>
      </c>
      <c r="F12" s="62">
        <v>5</v>
      </c>
    </row>
    <row r="13" spans="1:6" ht="12.75">
      <c r="A13" s="64" t="s">
        <v>117</v>
      </c>
      <c r="B13" s="65" t="s">
        <v>108</v>
      </c>
      <c r="C13" s="65" t="s">
        <v>108</v>
      </c>
      <c r="D13" s="65" t="s">
        <v>108</v>
      </c>
      <c r="E13" s="10"/>
      <c r="F13" s="10"/>
    </row>
    <row r="14" spans="1:6" ht="25.5">
      <c r="A14" s="65" t="s">
        <v>118</v>
      </c>
      <c r="B14" s="65" t="s">
        <v>108</v>
      </c>
      <c r="C14" s="65" t="s">
        <v>108</v>
      </c>
      <c r="D14" s="65" t="s">
        <v>108</v>
      </c>
      <c r="E14" s="10"/>
      <c r="F14" s="10"/>
    </row>
    <row r="15" spans="1:6" ht="25.5">
      <c r="A15" s="65" t="s">
        <v>119</v>
      </c>
      <c r="B15" s="65" t="s">
        <v>108</v>
      </c>
      <c r="C15" s="65" t="s">
        <v>108</v>
      </c>
      <c r="D15" s="65" t="s">
        <v>108</v>
      </c>
      <c r="E15" s="10"/>
      <c r="F15" s="10"/>
    </row>
    <row r="16" spans="1:6" ht="25.5">
      <c r="A16" s="66" t="s">
        <v>120</v>
      </c>
      <c r="B16" s="65" t="s">
        <v>108</v>
      </c>
      <c r="C16" s="65" t="s">
        <v>108</v>
      </c>
      <c r="D16" s="65" t="s">
        <v>108</v>
      </c>
      <c r="E16" s="10"/>
      <c r="F16" s="10"/>
    </row>
    <row r="17" spans="1:6" ht="12.75">
      <c r="A17" s="65" t="s">
        <v>121</v>
      </c>
      <c r="B17" s="65" t="s">
        <v>108</v>
      </c>
      <c r="C17" s="65" t="s">
        <v>108</v>
      </c>
      <c r="D17" s="65" t="s">
        <v>108</v>
      </c>
      <c r="E17" s="10"/>
      <c r="F17" s="10"/>
    </row>
    <row r="18" spans="1:6" ht="12.75">
      <c r="A18" s="65" t="s">
        <v>122</v>
      </c>
      <c r="B18" s="65" t="s">
        <v>108</v>
      </c>
      <c r="C18" s="65" t="s">
        <v>108</v>
      </c>
      <c r="D18" s="65" t="s">
        <v>108</v>
      </c>
      <c r="E18" s="10"/>
      <c r="F18" s="10"/>
    </row>
    <row r="19" spans="1:6" ht="25.5">
      <c r="A19" s="65" t="s">
        <v>123</v>
      </c>
      <c r="B19" s="216"/>
      <c r="C19" s="216"/>
      <c r="D19" s="65"/>
      <c r="E19" s="10"/>
      <c r="F19" s="10"/>
    </row>
    <row r="20" spans="1:7" ht="12.75">
      <c r="A20" s="65" t="s">
        <v>124</v>
      </c>
      <c r="B20" s="216">
        <v>145509</v>
      </c>
      <c r="C20" s="216">
        <v>68332</v>
      </c>
      <c r="D20" s="216">
        <v>41577</v>
      </c>
      <c r="E20" s="300">
        <v>35600</v>
      </c>
      <c r="F20" s="75"/>
      <c r="G20" s="223"/>
    </row>
    <row r="21" spans="1:6" ht="25.5">
      <c r="A21" s="65" t="s">
        <v>125</v>
      </c>
      <c r="B21" s="217" t="s">
        <v>108</v>
      </c>
      <c r="C21" s="217" t="s">
        <v>108</v>
      </c>
      <c r="D21" s="217" t="s">
        <v>108</v>
      </c>
      <c r="E21" s="210"/>
      <c r="F21" s="10"/>
    </row>
    <row r="22" spans="1:6" ht="12.75">
      <c r="A22" s="65" t="s">
        <v>126</v>
      </c>
      <c r="B22" s="217" t="s">
        <v>108</v>
      </c>
      <c r="C22" s="217" t="s">
        <v>108</v>
      </c>
      <c r="D22" s="217" t="s">
        <v>108</v>
      </c>
      <c r="E22" s="210"/>
      <c r="F22" s="10"/>
    </row>
    <row r="23" spans="1:6" ht="12.75">
      <c r="A23" s="65" t="s">
        <v>127</v>
      </c>
      <c r="B23" s="217" t="s">
        <v>108</v>
      </c>
      <c r="C23" s="217" t="s">
        <v>108</v>
      </c>
      <c r="D23" s="217" t="s">
        <v>108</v>
      </c>
      <c r="E23" s="210"/>
      <c r="F23" s="10"/>
    </row>
    <row r="24" spans="1:6" ht="25.5">
      <c r="A24" s="65" t="s">
        <v>128</v>
      </c>
      <c r="B24" s="217" t="s">
        <v>108</v>
      </c>
      <c r="C24" s="217" t="s">
        <v>108</v>
      </c>
      <c r="D24" s="217" t="s">
        <v>108</v>
      </c>
      <c r="E24" s="210"/>
      <c r="F24" s="10"/>
    </row>
    <row r="25" spans="1:6" ht="12.75">
      <c r="A25" s="66" t="s">
        <v>129</v>
      </c>
      <c r="B25" s="217" t="s">
        <v>108</v>
      </c>
      <c r="C25" s="217" t="s">
        <v>108</v>
      </c>
      <c r="D25" s="217" t="s">
        <v>108</v>
      </c>
      <c r="E25" s="210"/>
      <c r="F25" s="10"/>
    </row>
    <row r="26" spans="1:6" ht="14.25" customHeight="1">
      <c r="A26" s="66" t="s">
        <v>130</v>
      </c>
      <c r="B26" s="217" t="s">
        <v>108</v>
      </c>
      <c r="C26" s="217" t="s">
        <v>108</v>
      </c>
      <c r="D26" s="217" t="s">
        <v>108</v>
      </c>
      <c r="E26" s="210"/>
      <c r="F26" s="10"/>
    </row>
    <row r="27" spans="1:6" ht="12.75">
      <c r="A27" s="66" t="s">
        <v>131</v>
      </c>
      <c r="B27" s="217" t="s">
        <v>108</v>
      </c>
      <c r="C27" s="217" t="s">
        <v>108</v>
      </c>
      <c r="D27" s="217" t="s">
        <v>108</v>
      </c>
      <c r="E27" s="210"/>
      <c r="F27" s="10"/>
    </row>
    <row r="28" spans="1:6" ht="12.75">
      <c r="A28" s="66" t="s">
        <v>20</v>
      </c>
      <c r="B28" s="217" t="s">
        <v>108</v>
      </c>
      <c r="C28" s="217" t="s">
        <v>108</v>
      </c>
      <c r="D28" s="217" t="s">
        <v>108</v>
      </c>
      <c r="E28" s="210"/>
      <c r="F28" s="10"/>
    </row>
    <row r="29" spans="1:6" ht="12.75">
      <c r="A29" s="64" t="s">
        <v>132</v>
      </c>
      <c r="B29" s="212">
        <f>SUM(B14:B24)</f>
        <v>145509</v>
      </c>
      <c r="C29" s="301">
        <f>SUM(C14:C24)</f>
        <v>68332</v>
      </c>
      <c r="D29" s="301">
        <f>SUM(D14:D24)</f>
        <v>41577</v>
      </c>
      <c r="E29" s="301">
        <f>SUM(E14:E24)</f>
        <v>35600</v>
      </c>
      <c r="F29" s="10"/>
    </row>
    <row r="30" spans="1:6" ht="12.75">
      <c r="A30" s="67"/>
      <c r="B30" s="56"/>
      <c r="C30" s="56"/>
      <c r="D30" s="56"/>
      <c r="E30" s="59"/>
      <c r="F30" s="59"/>
    </row>
    <row r="31" spans="1:7" ht="12.75">
      <c r="A31" s="57" t="s">
        <v>133</v>
      </c>
      <c r="G31" s="68" t="s">
        <v>134</v>
      </c>
    </row>
    <row r="32" spans="1:7" ht="18.75" customHeight="1">
      <c r="A32" s="337" t="s">
        <v>110</v>
      </c>
      <c r="B32" s="337" t="s">
        <v>135</v>
      </c>
      <c r="C32" s="337" t="s">
        <v>136</v>
      </c>
      <c r="D32" s="337"/>
      <c r="E32" s="337"/>
      <c r="F32" s="337"/>
      <c r="G32" s="337" t="s">
        <v>137</v>
      </c>
    </row>
    <row r="33" spans="1:7" ht="9.75" customHeight="1">
      <c r="A33" s="337"/>
      <c r="B33" s="337"/>
      <c r="C33" s="337"/>
      <c r="D33" s="337"/>
      <c r="E33" s="337"/>
      <c r="F33" s="337"/>
      <c r="G33" s="337"/>
    </row>
    <row r="34" spans="1:7" ht="27" customHeight="1">
      <c r="A34" s="337"/>
      <c r="B34" s="337"/>
      <c r="C34" s="42" t="s">
        <v>113</v>
      </c>
      <c r="D34" s="42" t="s">
        <v>138</v>
      </c>
      <c r="E34" s="42" t="s">
        <v>139</v>
      </c>
      <c r="F34" s="42" t="s">
        <v>140</v>
      </c>
      <c r="G34" s="337"/>
    </row>
    <row r="35" spans="1:7" s="44" customFormat="1" ht="12.75">
      <c r="A35" s="61" t="s">
        <v>6</v>
      </c>
      <c r="B35" s="61">
        <v>1</v>
      </c>
      <c r="C35" s="69">
        <v>2</v>
      </c>
      <c r="D35" s="69">
        <v>3</v>
      </c>
      <c r="E35" s="61">
        <v>4</v>
      </c>
      <c r="F35" s="61">
        <v>5</v>
      </c>
      <c r="G35" s="70">
        <v>6</v>
      </c>
    </row>
    <row r="36" spans="1:7" s="55" customFormat="1" ht="25.5">
      <c r="A36" s="64" t="s">
        <v>141</v>
      </c>
      <c r="B36" s="64" t="s">
        <v>108</v>
      </c>
      <c r="C36" s="64" t="s">
        <v>108</v>
      </c>
      <c r="D36" s="64" t="s">
        <v>108</v>
      </c>
      <c r="E36" s="64" t="s">
        <v>108</v>
      </c>
      <c r="F36" s="12"/>
      <c r="G36" s="12"/>
    </row>
    <row r="37" spans="1:7" ht="12.75">
      <c r="A37" s="66" t="s">
        <v>142</v>
      </c>
      <c r="B37" s="65"/>
      <c r="C37" s="65"/>
      <c r="D37" s="65"/>
      <c r="E37" s="65"/>
      <c r="F37" s="10"/>
      <c r="G37" s="10"/>
    </row>
    <row r="38" spans="1:7" ht="25.5">
      <c r="A38" s="65" t="s">
        <v>143</v>
      </c>
      <c r="B38" s="65" t="s">
        <v>108</v>
      </c>
      <c r="C38" s="65" t="s">
        <v>108</v>
      </c>
      <c r="D38" s="65" t="s">
        <v>108</v>
      </c>
      <c r="E38" s="65" t="s">
        <v>108</v>
      </c>
      <c r="F38" s="10"/>
      <c r="G38" s="10"/>
    </row>
    <row r="39" spans="1:7" ht="12.75">
      <c r="A39" s="66" t="s">
        <v>144</v>
      </c>
      <c r="B39" s="65" t="s">
        <v>108</v>
      </c>
      <c r="C39" s="65" t="s">
        <v>108</v>
      </c>
      <c r="D39" s="65" t="s">
        <v>108</v>
      </c>
      <c r="E39" s="65" t="s">
        <v>108</v>
      </c>
      <c r="F39" s="10"/>
      <c r="G39" s="10"/>
    </row>
    <row r="40" spans="1:7" ht="25.5">
      <c r="A40" s="65" t="s">
        <v>62</v>
      </c>
      <c r="B40" s="65" t="s">
        <v>108</v>
      </c>
      <c r="C40" s="65" t="s">
        <v>108</v>
      </c>
      <c r="D40" s="65" t="s">
        <v>108</v>
      </c>
      <c r="E40" s="65" t="s">
        <v>108</v>
      </c>
      <c r="F40" s="10"/>
      <c r="G40" s="10"/>
    </row>
    <row r="41" spans="1:7" ht="27" customHeight="1">
      <c r="A41" s="66" t="s">
        <v>145</v>
      </c>
      <c r="B41" s="65" t="s">
        <v>108</v>
      </c>
      <c r="C41" s="65" t="s">
        <v>108</v>
      </c>
      <c r="D41" s="65" t="s">
        <v>108</v>
      </c>
      <c r="E41" s="65" t="s">
        <v>108</v>
      </c>
      <c r="F41" s="10"/>
      <c r="G41" s="10"/>
    </row>
    <row r="42" spans="1:7" ht="12.75">
      <c r="A42" s="65" t="s">
        <v>146</v>
      </c>
      <c r="B42" s="65" t="s">
        <v>108</v>
      </c>
      <c r="C42" s="65" t="s">
        <v>108</v>
      </c>
      <c r="D42" s="65" t="s">
        <v>108</v>
      </c>
      <c r="E42" s="65" t="s">
        <v>108</v>
      </c>
      <c r="F42" s="10"/>
      <c r="G42" s="10"/>
    </row>
    <row r="43" spans="1:7" ht="13.5" customHeight="1">
      <c r="A43" s="65" t="s">
        <v>147</v>
      </c>
      <c r="B43" s="215"/>
      <c r="C43" s="216"/>
      <c r="D43" s="215"/>
      <c r="E43" s="215"/>
      <c r="F43" s="215"/>
      <c r="G43" s="215"/>
    </row>
    <row r="44" spans="1:7" ht="12.75">
      <c r="A44" s="65" t="s">
        <v>126</v>
      </c>
      <c r="B44" s="215"/>
      <c r="C44" s="216"/>
      <c r="D44" s="215"/>
      <c r="E44" s="215"/>
      <c r="F44" s="215"/>
      <c r="G44" s="215"/>
    </row>
    <row r="45" spans="1:7" ht="12.75">
      <c r="A45" s="65" t="s">
        <v>148</v>
      </c>
      <c r="B45" s="65" t="s">
        <v>108</v>
      </c>
      <c r="C45" s="65" t="s">
        <v>108</v>
      </c>
      <c r="D45" s="65" t="s">
        <v>108</v>
      </c>
      <c r="E45" s="65" t="s">
        <v>108</v>
      </c>
      <c r="F45" s="10"/>
      <c r="G45" s="10"/>
    </row>
    <row r="46" spans="1:7" ht="12.75">
      <c r="A46" s="56"/>
      <c r="B46" s="56"/>
      <c r="C46" s="56"/>
      <c r="D46" s="56"/>
      <c r="E46" s="56"/>
      <c r="F46" s="59"/>
      <c r="G46" s="59"/>
    </row>
    <row r="47" spans="1:7" ht="12.75">
      <c r="A47" s="56"/>
      <c r="B47" s="56"/>
      <c r="C47" s="56"/>
      <c r="D47" s="56"/>
      <c r="E47" s="56"/>
      <c r="F47" s="59"/>
      <c r="G47" s="59"/>
    </row>
    <row r="48" spans="1:7" ht="12.75">
      <c r="A48" s="56"/>
      <c r="B48" s="56"/>
      <c r="C48" s="56"/>
      <c r="D48" s="56"/>
      <c r="E48" s="56"/>
      <c r="F48" s="59"/>
      <c r="G48" s="59"/>
    </row>
    <row r="49" spans="1:7" ht="12.75">
      <c r="A49" s="56"/>
      <c r="B49" s="56"/>
      <c r="C49" s="56"/>
      <c r="D49" s="56"/>
      <c r="E49" s="56"/>
      <c r="F49" s="59"/>
      <c r="G49" s="59"/>
    </row>
    <row r="50" spans="1:7" ht="12.75">
      <c r="A50" s="56"/>
      <c r="B50" s="56"/>
      <c r="C50" s="56"/>
      <c r="D50" s="56"/>
      <c r="E50" s="56"/>
      <c r="F50" s="59"/>
      <c r="G50" s="59"/>
    </row>
    <row r="51" spans="1:7" ht="12.75">
      <c r="A51" s="56"/>
      <c r="B51" s="56"/>
      <c r="C51" s="56"/>
      <c r="D51" s="56"/>
      <c r="E51" s="56"/>
      <c r="F51" s="59"/>
      <c r="G51" s="59"/>
    </row>
    <row r="52" spans="1:7" ht="12.75">
      <c r="A52" s="56"/>
      <c r="B52" s="56"/>
      <c r="C52" s="56"/>
      <c r="D52" s="56"/>
      <c r="E52" s="56"/>
      <c r="F52" s="59"/>
      <c r="G52" s="59"/>
    </row>
    <row r="53" spans="1:7" ht="12.75">
      <c r="A53" s="56"/>
      <c r="B53" s="56"/>
      <c r="C53" s="56"/>
      <c r="D53" s="56"/>
      <c r="E53" s="56"/>
      <c r="F53" s="59"/>
      <c r="G53" s="59"/>
    </row>
    <row r="54" spans="1:7" ht="12.75">
      <c r="A54" s="56"/>
      <c r="B54" s="56"/>
      <c r="C54" s="56"/>
      <c r="D54" s="56"/>
      <c r="E54" s="56"/>
      <c r="F54" s="59"/>
      <c r="G54" s="59"/>
    </row>
    <row r="55" spans="1:7" ht="12.75">
      <c r="A55" s="56"/>
      <c r="B55" s="56"/>
      <c r="C55" s="56"/>
      <c r="D55" s="56"/>
      <c r="E55" s="56"/>
      <c r="F55" s="59"/>
      <c r="G55" s="59"/>
    </row>
    <row r="56" spans="1:7" s="55" customFormat="1" ht="12.75">
      <c r="A56" s="61" t="s">
        <v>6</v>
      </c>
      <c r="B56" s="61">
        <v>1</v>
      </c>
      <c r="C56" s="69">
        <v>2</v>
      </c>
      <c r="D56" s="69">
        <v>3</v>
      </c>
      <c r="E56" s="61">
        <v>4</v>
      </c>
      <c r="F56" s="61">
        <v>5</v>
      </c>
      <c r="G56" s="71">
        <v>6</v>
      </c>
    </row>
    <row r="57" spans="1:7" ht="25.5">
      <c r="A57" s="65" t="s">
        <v>149</v>
      </c>
      <c r="B57" s="65" t="s">
        <v>108</v>
      </c>
      <c r="C57" s="65" t="s">
        <v>108</v>
      </c>
      <c r="D57" s="65" t="s">
        <v>108</v>
      </c>
      <c r="E57" s="65" t="s">
        <v>108</v>
      </c>
      <c r="F57" s="10"/>
      <c r="G57" s="10"/>
    </row>
    <row r="58" spans="1:7" ht="25.5">
      <c r="A58" s="65" t="s">
        <v>150</v>
      </c>
      <c r="B58" s="65"/>
      <c r="C58" s="65"/>
      <c r="D58" s="65"/>
      <c r="E58" s="65"/>
      <c r="F58" s="10"/>
      <c r="G58" s="10"/>
    </row>
    <row r="59" spans="1:7" ht="25.5">
      <c r="A59" s="65" t="s">
        <v>151</v>
      </c>
      <c r="B59" s="215">
        <v>4800</v>
      </c>
      <c r="C59" s="215">
        <f>B59</f>
        <v>4800</v>
      </c>
      <c r="D59" s="215"/>
      <c r="E59" s="215"/>
      <c r="F59" s="215"/>
      <c r="G59" s="215">
        <f>C59</f>
        <v>4800</v>
      </c>
    </row>
    <row r="60" spans="1:7" ht="25.5">
      <c r="A60" s="65" t="s">
        <v>152</v>
      </c>
      <c r="B60" s="215">
        <v>390</v>
      </c>
      <c r="C60" s="215">
        <f>B60</f>
        <v>390</v>
      </c>
      <c r="D60" s="215"/>
      <c r="E60" s="215"/>
      <c r="F60" s="215"/>
      <c r="G60" s="215">
        <f>C60</f>
        <v>390</v>
      </c>
    </row>
    <row r="61" spans="1:7" ht="25.5">
      <c r="A61" s="65" t="s">
        <v>153</v>
      </c>
      <c r="B61" s="217" t="s">
        <v>108</v>
      </c>
      <c r="C61" s="217" t="s">
        <v>108</v>
      </c>
      <c r="D61" s="217" t="s">
        <v>108</v>
      </c>
      <c r="E61" s="217" t="s">
        <v>108</v>
      </c>
      <c r="F61" s="210"/>
      <c r="G61" s="210"/>
    </row>
    <row r="62" spans="1:7" ht="12.75">
      <c r="A62" s="65" t="s">
        <v>154</v>
      </c>
      <c r="B62" s="217" t="s">
        <v>108</v>
      </c>
      <c r="C62" s="217" t="s">
        <v>108</v>
      </c>
      <c r="D62" s="217" t="s">
        <v>108</v>
      </c>
      <c r="E62" s="217" t="s">
        <v>108</v>
      </c>
      <c r="F62" s="210"/>
      <c r="G62" s="210"/>
    </row>
    <row r="63" spans="1:7" ht="13.5" customHeight="1">
      <c r="A63" s="64" t="s">
        <v>155</v>
      </c>
      <c r="B63" s="212">
        <f>SUM(B59:B62)</f>
        <v>5190</v>
      </c>
      <c r="C63" s="212">
        <f>SUM(C37:C43,C57:C61)</f>
        <v>5190</v>
      </c>
      <c r="D63" s="217" t="s">
        <v>108</v>
      </c>
      <c r="E63" s="217" t="s">
        <v>108</v>
      </c>
      <c r="F63" s="210"/>
      <c r="G63" s="212">
        <f>SUM(G37:G43,G57:G61)</f>
        <v>5190</v>
      </c>
    </row>
    <row r="64" ht="12.75">
      <c r="A64" s="56"/>
    </row>
    <row r="65" ht="12.75">
      <c r="A65" s="56"/>
    </row>
    <row r="66" ht="12.75">
      <c r="A66" s="56"/>
    </row>
    <row r="67" spans="1:5" ht="13.5" customHeight="1">
      <c r="A67" s="57" t="s">
        <v>156</v>
      </c>
      <c r="B67" s="57"/>
      <c r="E67" s="72" t="s">
        <v>73</v>
      </c>
    </row>
    <row r="68" spans="1:5" s="73" customFormat="1" ht="35.25" customHeight="1">
      <c r="A68" s="42" t="s">
        <v>110</v>
      </c>
      <c r="B68" s="42" t="s">
        <v>157</v>
      </c>
      <c r="C68" s="42" t="s">
        <v>158</v>
      </c>
      <c r="D68" s="42" t="s">
        <v>159</v>
      </c>
      <c r="E68" s="42" t="s">
        <v>160</v>
      </c>
    </row>
    <row r="69" spans="1:6" s="44" customFormat="1" ht="12.75">
      <c r="A69" s="61" t="s">
        <v>6</v>
      </c>
      <c r="B69" s="61">
        <v>1</v>
      </c>
      <c r="C69" s="61">
        <v>2</v>
      </c>
      <c r="D69" s="61">
        <v>3</v>
      </c>
      <c r="E69" s="61">
        <v>4</v>
      </c>
      <c r="F69" s="55"/>
    </row>
    <row r="70" spans="1:5" ht="25.5">
      <c r="A70" s="65" t="s">
        <v>161</v>
      </c>
      <c r="B70" s="65" t="s">
        <v>108</v>
      </c>
      <c r="C70" s="65" t="s">
        <v>108</v>
      </c>
      <c r="D70" s="65" t="s">
        <v>108</v>
      </c>
      <c r="E70" s="65"/>
    </row>
    <row r="71" spans="1:5" ht="25.5">
      <c r="A71" s="65" t="s">
        <v>162</v>
      </c>
      <c r="B71" s="65" t="s">
        <v>108</v>
      </c>
      <c r="C71" s="65" t="s">
        <v>108</v>
      </c>
      <c r="D71" s="65" t="s">
        <v>108</v>
      </c>
      <c r="E71" s="65"/>
    </row>
    <row r="72" spans="1:5" ht="12.75">
      <c r="A72" s="65" t="s">
        <v>163</v>
      </c>
      <c r="B72" s="65" t="s">
        <v>108</v>
      </c>
      <c r="C72" s="65" t="s">
        <v>108</v>
      </c>
      <c r="D72" s="65" t="s">
        <v>108</v>
      </c>
      <c r="E72" s="65"/>
    </row>
    <row r="73" spans="1:6" ht="12.75">
      <c r="A73" s="64" t="s">
        <v>164</v>
      </c>
      <c r="B73" s="65" t="s">
        <v>108</v>
      </c>
      <c r="C73" s="65" t="s">
        <v>108</v>
      </c>
      <c r="D73" s="65" t="s">
        <v>108</v>
      </c>
      <c r="E73" s="65"/>
      <c r="F73" s="59"/>
    </row>
    <row r="74" spans="1:6" ht="27" customHeight="1">
      <c r="A74" s="323" t="s">
        <v>165</v>
      </c>
      <c r="B74" s="345"/>
      <c r="C74" s="345"/>
      <c r="D74" s="345"/>
      <c r="E74" s="345"/>
      <c r="F74" s="58"/>
    </row>
    <row r="76" ht="12.75">
      <c r="A76" s="9" t="s">
        <v>426</v>
      </c>
    </row>
    <row r="77" ht="12.75">
      <c r="A77" s="9"/>
    </row>
    <row r="78" ht="12.75">
      <c r="A78" s="9"/>
    </row>
    <row r="79" ht="12.75">
      <c r="A79" s="9"/>
    </row>
    <row r="80" spans="1:8" ht="12.75" customHeight="1">
      <c r="A80" s="187" t="s">
        <v>331</v>
      </c>
      <c r="B80" s="180"/>
      <c r="D80" s="309" t="s">
        <v>438</v>
      </c>
      <c r="E80" s="219"/>
      <c r="H80" s="219"/>
    </row>
    <row r="81" spans="1:5" ht="12.75">
      <c r="A81" s="91"/>
      <c r="B81" s="91"/>
      <c r="D81" s="9"/>
      <c r="E81" s="9"/>
    </row>
    <row r="82" spans="1:6" ht="12.75">
      <c r="A82" s="310" t="s">
        <v>420</v>
      </c>
      <c r="B82" s="91"/>
      <c r="D82" s="310"/>
      <c r="E82" s="186"/>
      <c r="F82" s="310" t="s">
        <v>439</v>
      </c>
    </row>
    <row r="83" spans="4:6" ht="12.75">
      <c r="D83" s="9"/>
      <c r="E83" s="9"/>
      <c r="F83" s="22"/>
    </row>
    <row r="84" spans="4:6" ht="12.75">
      <c r="D84" s="186"/>
      <c r="E84" s="9"/>
      <c r="F84" s="22"/>
    </row>
    <row r="85" spans="4:6" ht="12.75">
      <c r="D85" s="309" t="s">
        <v>440</v>
      </c>
      <c r="E85" s="309"/>
      <c r="F85" s="22"/>
    </row>
    <row r="86" ht="12.75">
      <c r="F86" s="22"/>
    </row>
    <row r="87" spans="4:6" ht="12.75">
      <c r="D87" s="310"/>
      <c r="E87" s="186"/>
      <c r="F87" s="310" t="s">
        <v>441</v>
      </c>
    </row>
  </sheetData>
  <mergeCells count="13">
    <mergeCell ref="E1:F1"/>
    <mergeCell ref="A3:D3"/>
    <mergeCell ref="A4:D4"/>
    <mergeCell ref="B5:D5"/>
    <mergeCell ref="G32:G34"/>
    <mergeCell ref="D6:G6"/>
    <mergeCell ref="A10:A11"/>
    <mergeCell ref="B10:B11"/>
    <mergeCell ref="C10:F10"/>
    <mergeCell ref="A74:E74"/>
    <mergeCell ref="A32:A34"/>
    <mergeCell ref="B32:B34"/>
    <mergeCell ref="C32:F33"/>
  </mergeCells>
  <printOptions/>
  <pageMargins left="0.75" right="0.75" top="0.55" bottom="0.63" header="0.26" footer="0.5"/>
  <pageSetup fitToHeight="2" fitToWidth="1" horizontalDpi="300" verticalDpi="300" orientation="portrait" paperSize="9" scale="9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8"/>
  <sheetViews>
    <sheetView workbookViewId="0" topLeftCell="A4">
      <pane ySplit="12" topLeftCell="BM104" activePane="bottomLeft" state="frozen"/>
      <selection pane="topLeft" activeCell="A4" sqref="A4"/>
      <selection pane="bottomLeft" activeCell="L108" sqref="L108:N115"/>
    </sheetView>
  </sheetViews>
  <sheetFormatPr defaultColWidth="9.140625" defaultRowHeight="12.75"/>
  <cols>
    <col min="1" max="1" width="36.7109375" style="22" customWidth="1"/>
    <col min="2" max="2" width="13.57421875" style="22" bestFit="1" customWidth="1"/>
    <col min="3" max="3" width="12.140625" style="22" bestFit="1" customWidth="1"/>
    <col min="4" max="5" width="6.421875" style="22" customWidth="1"/>
    <col min="6" max="6" width="17.8515625" style="22" customWidth="1"/>
    <col min="7" max="7" width="8.421875" style="22" customWidth="1"/>
    <col min="8" max="8" width="8.140625" style="22" customWidth="1"/>
    <col min="9" max="9" width="10.57421875" style="22" customWidth="1"/>
    <col min="10" max="10" width="9.28125" style="22" customWidth="1"/>
    <col min="11" max="11" width="7.7109375" style="231" customWidth="1"/>
    <col min="12" max="12" width="10.28125" style="231" customWidth="1"/>
    <col min="13" max="13" width="7.7109375" style="231" customWidth="1"/>
    <col min="14" max="14" width="7.140625" style="22" customWidth="1"/>
    <col min="15" max="15" width="11.57421875" style="290" customWidth="1"/>
    <col min="16" max="16" width="13.28125" style="284" customWidth="1"/>
    <col min="17" max="16384" width="9.140625" style="22" customWidth="1"/>
  </cols>
  <sheetData>
    <row r="1" spans="3:16" ht="24.75" customHeight="1">
      <c r="C1" s="231"/>
      <c r="D1" s="231"/>
      <c r="E1" s="231"/>
      <c r="F1" s="231"/>
      <c r="G1" s="231"/>
      <c r="H1" s="231"/>
      <c r="I1" s="231"/>
      <c r="J1" s="231"/>
      <c r="M1" s="360" t="s">
        <v>278</v>
      </c>
      <c r="N1" s="361"/>
      <c r="O1" s="362"/>
      <c r="P1" s="363"/>
    </row>
    <row r="2" spans="3:16" ht="24.75" customHeight="1">
      <c r="C2" s="231"/>
      <c r="D2" s="231"/>
      <c r="E2" s="231"/>
      <c r="F2" s="231"/>
      <c r="G2" s="231"/>
      <c r="H2" s="231"/>
      <c r="I2" s="231"/>
      <c r="J2" s="231"/>
      <c r="O2" s="287"/>
      <c r="P2" s="276"/>
    </row>
    <row r="3" spans="1:16" s="231" customFormat="1" ht="14.25">
      <c r="A3" s="248"/>
      <c r="B3" s="248"/>
      <c r="C3" s="248"/>
      <c r="D3" s="248"/>
      <c r="E3" s="248"/>
      <c r="F3" s="246"/>
      <c r="G3" s="245"/>
      <c r="H3" s="246" t="s">
        <v>106</v>
      </c>
      <c r="I3" s="245"/>
      <c r="J3" s="245"/>
      <c r="K3" s="245"/>
      <c r="L3" s="245"/>
      <c r="M3" s="250"/>
      <c r="N3" s="250"/>
      <c r="O3" s="288"/>
      <c r="P3" s="277"/>
    </row>
    <row r="4" spans="1:16" s="231" customFormat="1" ht="14.25">
      <c r="A4" s="247"/>
      <c r="B4" s="247"/>
      <c r="C4" s="247"/>
      <c r="D4" s="247"/>
      <c r="E4" s="247"/>
      <c r="F4" s="238"/>
      <c r="G4" s="364" t="s">
        <v>279</v>
      </c>
      <c r="H4" s="365"/>
      <c r="I4" s="365"/>
      <c r="J4" s="230"/>
      <c r="K4" s="230"/>
      <c r="L4" s="230"/>
      <c r="M4" s="230"/>
      <c r="N4" s="230"/>
      <c r="O4" s="289"/>
      <c r="P4" s="278"/>
    </row>
    <row r="5" spans="1:16" s="231" customFormat="1" ht="14.25">
      <c r="A5" s="248"/>
      <c r="B5" s="248"/>
      <c r="C5" s="248"/>
      <c r="D5" s="248"/>
      <c r="E5" s="248"/>
      <c r="F5" s="248"/>
      <c r="G5" s="248"/>
      <c r="H5" s="248"/>
      <c r="I5" s="248"/>
      <c r="J5" s="230"/>
      <c r="K5" s="230"/>
      <c r="L5" s="230"/>
      <c r="M5" s="230"/>
      <c r="N5" s="230"/>
      <c r="O5" s="289"/>
      <c r="P5" s="278"/>
    </row>
    <row r="6" spans="1:16" s="231" customFormat="1" ht="15">
      <c r="A6" s="251" t="s">
        <v>70</v>
      </c>
      <c r="B6" s="252"/>
      <c r="C6" s="230"/>
      <c r="D6" s="230"/>
      <c r="E6" s="230"/>
      <c r="F6" s="177"/>
      <c r="G6" s="253"/>
      <c r="H6" s="253"/>
      <c r="I6" s="253"/>
      <c r="J6" s="254"/>
      <c r="K6" s="178"/>
      <c r="L6" s="255"/>
      <c r="M6" s="366" t="s">
        <v>210</v>
      </c>
      <c r="N6" s="366"/>
      <c r="O6" s="366"/>
      <c r="P6" s="366"/>
    </row>
    <row r="7" spans="1:16" s="231" customFormat="1" ht="12.75">
      <c r="A7" s="251" t="s">
        <v>424</v>
      </c>
      <c r="B7" s="252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89"/>
      <c r="P7" s="278"/>
    </row>
    <row r="8" spans="1:16" s="231" customFormat="1" ht="12.75">
      <c r="A8" s="256"/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89"/>
      <c r="P8" s="278"/>
    </row>
    <row r="9" spans="1:16" ht="12.75">
      <c r="A9" s="257"/>
      <c r="B9" s="258"/>
      <c r="C9" s="259"/>
      <c r="D9" s="257"/>
      <c r="E9" s="257"/>
      <c r="F9" s="257"/>
      <c r="G9" s="257"/>
      <c r="H9" s="257"/>
      <c r="I9" s="260"/>
      <c r="J9" s="261" t="s">
        <v>108</v>
      </c>
      <c r="K9" s="261"/>
      <c r="L9" s="261"/>
      <c r="M9" s="261"/>
      <c r="N9" s="257"/>
      <c r="P9" s="279" t="s">
        <v>73</v>
      </c>
    </row>
    <row r="10" spans="1:16" s="233" customFormat="1" ht="26.25" customHeight="1">
      <c r="A10" s="355" t="s">
        <v>110</v>
      </c>
      <c r="B10" s="355" t="s">
        <v>280</v>
      </c>
      <c r="C10" s="355"/>
      <c r="D10" s="355"/>
      <c r="E10" s="355"/>
      <c r="F10" s="355"/>
      <c r="G10" s="355"/>
      <c r="H10" s="355"/>
      <c r="I10" s="355"/>
      <c r="J10" s="355" t="s">
        <v>281</v>
      </c>
      <c r="K10" s="355"/>
      <c r="L10" s="355"/>
      <c r="M10" s="355"/>
      <c r="N10" s="355"/>
      <c r="O10" s="355"/>
      <c r="P10" s="354" t="s">
        <v>282</v>
      </c>
    </row>
    <row r="11" spans="1:16" s="233" customFormat="1" ht="12.75" customHeight="1">
      <c r="A11" s="359"/>
      <c r="B11" s="355" t="s">
        <v>283</v>
      </c>
      <c r="C11" s="355" t="s">
        <v>284</v>
      </c>
      <c r="D11" s="355" t="s">
        <v>285</v>
      </c>
      <c r="E11" s="355" t="s">
        <v>286</v>
      </c>
      <c r="F11" s="355" t="s">
        <v>287</v>
      </c>
      <c r="G11" s="355" t="s">
        <v>288</v>
      </c>
      <c r="H11" s="355" t="s">
        <v>289</v>
      </c>
      <c r="I11" s="355" t="s">
        <v>290</v>
      </c>
      <c r="J11" s="355" t="s">
        <v>291</v>
      </c>
      <c r="K11" s="357" t="s">
        <v>292</v>
      </c>
      <c r="L11" s="357"/>
      <c r="M11" s="357"/>
      <c r="N11" s="357"/>
      <c r="O11" s="358" t="s">
        <v>293</v>
      </c>
      <c r="P11" s="354"/>
    </row>
    <row r="12" spans="1:16" s="233" customFormat="1" ht="25.5" customHeight="1">
      <c r="A12" s="359"/>
      <c r="B12" s="355"/>
      <c r="C12" s="355"/>
      <c r="D12" s="355"/>
      <c r="E12" s="355"/>
      <c r="F12" s="355"/>
      <c r="G12" s="355"/>
      <c r="H12" s="355"/>
      <c r="I12" s="355"/>
      <c r="J12" s="355"/>
      <c r="K12" s="355" t="s">
        <v>294</v>
      </c>
      <c r="L12" s="355"/>
      <c r="M12" s="355" t="s">
        <v>295</v>
      </c>
      <c r="N12" s="355"/>
      <c r="O12" s="358"/>
      <c r="P12" s="354"/>
    </row>
    <row r="13" spans="1:16" s="233" customFormat="1" ht="8.25" customHeight="1">
      <c r="A13" s="359"/>
      <c r="B13" s="355"/>
      <c r="C13" s="355"/>
      <c r="D13" s="355"/>
      <c r="E13" s="355"/>
      <c r="F13" s="355"/>
      <c r="G13" s="355"/>
      <c r="H13" s="355"/>
      <c r="I13" s="355"/>
      <c r="J13" s="355"/>
      <c r="K13" s="359"/>
      <c r="L13" s="359"/>
      <c r="M13" s="359"/>
      <c r="N13" s="359"/>
      <c r="O13" s="358"/>
      <c r="P13" s="354"/>
    </row>
    <row r="14" spans="1:16" s="233" customFormat="1" ht="28.5" customHeight="1">
      <c r="A14" s="359"/>
      <c r="B14" s="355"/>
      <c r="C14" s="356"/>
      <c r="D14" s="356"/>
      <c r="E14" s="355"/>
      <c r="F14" s="356"/>
      <c r="G14" s="355"/>
      <c r="H14" s="355"/>
      <c r="I14" s="355"/>
      <c r="J14" s="356"/>
      <c r="K14" s="193" t="s">
        <v>232</v>
      </c>
      <c r="L14" s="193" t="s">
        <v>233</v>
      </c>
      <c r="M14" s="193" t="s">
        <v>232</v>
      </c>
      <c r="N14" s="193" t="s">
        <v>233</v>
      </c>
      <c r="O14" s="358"/>
      <c r="P14" s="354"/>
    </row>
    <row r="15" spans="1:16" s="262" customFormat="1" ht="17.25" customHeight="1">
      <c r="A15" s="181" t="s">
        <v>6</v>
      </c>
      <c r="B15" s="181">
        <v>1</v>
      </c>
      <c r="C15" s="181">
        <v>2</v>
      </c>
      <c r="D15" s="181">
        <v>3</v>
      </c>
      <c r="E15" s="181">
        <v>4</v>
      </c>
      <c r="F15" s="181">
        <v>5</v>
      </c>
      <c r="G15" s="181">
        <v>6</v>
      </c>
      <c r="H15" s="181">
        <v>7</v>
      </c>
      <c r="I15" s="181">
        <v>8</v>
      </c>
      <c r="J15" s="181">
        <v>10</v>
      </c>
      <c r="K15" s="181" t="s">
        <v>296</v>
      </c>
      <c r="L15" s="181" t="s">
        <v>297</v>
      </c>
      <c r="M15" s="181" t="s">
        <v>298</v>
      </c>
      <c r="N15" s="181" t="s">
        <v>299</v>
      </c>
      <c r="O15" s="291">
        <v>13</v>
      </c>
      <c r="P15" s="243">
        <v>14</v>
      </c>
    </row>
    <row r="16" spans="1:16" s="233" customFormat="1" ht="25.5" customHeight="1">
      <c r="A16" s="184" t="s">
        <v>300</v>
      </c>
      <c r="B16" s="185"/>
      <c r="C16" s="66" t="s">
        <v>108</v>
      </c>
      <c r="D16" s="66" t="s">
        <v>108</v>
      </c>
      <c r="E16" s="66"/>
      <c r="F16" s="66" t="s">
        <v>108</v>
      </c>
      <c r="G16" s="66"/>
      <c r="H16" s="66"/>
      <c r="I16" s="66"/>
      <c r="J16" s="66" t="s">
        <v>108</v>
      </c>
      <c r="K16" s="66" t="s">
        <v>108</v>
      </c>
      <c r="L16" s="66"/>
      <c r="M16" s="66"/>
      <c r="N16" s="66" t="s">
        <v>108</v>
      </c>
      <c r="O16" s="292" t="s">
        <v>108</v>
      </c>
      <c r="P16" s="280"/>
    </row>
    <row r="17" spans="1:16" s="233" customFormat="1" ht="21" customHeight="1">
      <c r="A17" s="66" t="s">
        <v>301</v>
      </c>
      <c r="B17" s="66"/>
      <c r="C17" s="66" t="s">
        <v>108</v>
      </c>
      <c r="D17" s="66" t="s">
        <v>108</v>
      </c>
      <c r="E17" s="66"/>
      <c r="F17" s="66" t="s">
        <v>108</v>
      </c>
      <c r="G17" s="66"/>
      <c r="H17" s="66"/>
      <c r="I17" s="66"/>
      <c r="J17" s="66" t="s">
        <v>108</v>
      </c>
      <c r="K17" s="66" t="s">
        <v>108</v>
      </c>
      <c r="L17" s="66"/>
      <c r="M17" s="66"/>
      <c r="N17" s="66" t="s">
        <v>108</v>
      </c>
      <c r="O17" s="292" t="s">
        <v>108</v>
      </c>
      <c r="P17" s="280"/>
    </row>
    <row r="18" spans="1:16" s="263" customFormat="1" ht="12.75">
      <c r="A18" s="184"/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293"/>
      <c r="P18" s="281"/>
    </row>
    <row r="19" spans="1:16" s="263" customFormat="1" ht="12.75">
      <c r="A19" s="183" t="s">
        <v>302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293"/>
      <c r="P19" s="281"/>
    </row>
    <row r="20" spans="1:16" s="233" customFormat="1" ht="12.75">
      <c r="A20" s="66" t="s">
        <v>303</v>
      </c>
      <c r="B20" s="66"/>
      <c r="C20" s="66" t="s">
        <v>108</v>
      </c>
      <c r="D20" s="66" t="s">
        <v>108</v>
      </c>
      <c r="E20" s="66"/>
      <c r="F20" s="66" t="s">
        <v>108</v>
      </c>
      <c r="G20" s="66"/>
      <c r="H20" s="66"/>
      <c r="I20" s="66"/>
      <c r="J20" s="66" t="s">
        <v>108</v>
      </c>
      <c r="K20" s="66" t="s">
        <v>108</v>
      </c>
      <c r="L20" s="66"/>
      <c r="M20" s="66"/>
      <c r="N20" s="66" t="s">
        <v>108</v>
      </c>
      <c r="O20" s="292" t="s">
        <v>108</v>
      </c>
      <c r="P20" s="280"/>
    </row>
    <row r="21" spans="1:16" s="263" customFormat="1" ht="19.5" customHeight="1">
      <c r="A21" s="66" t="s">
        <v>304</v>
      </c>
      <c r="B21" s="66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293"/>
      <c r="P21" s="281"/>
    </row>
    <row r="22" spans="1:16" s="263" customFormat="1" ht="9.75" customHeight="1">
      <c r="A22" s="66"/>
      <c r="B22" s="66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293"/>
      <c r="P22" s="281"/>
    </row>
    <row r="23" spans="1:16" s="263" customFormat="1" ht="18" customHeight="1">
      <c r="A23" s="66" t="s">
        <v>305</v>
      </c>
      <c r="B23" s="66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293"/>
      <c r="P23" s="281"/>
    </row>
    <row r="24" spans="1:16" s="263" customFormat="1" ht="9.75" customHeight="1">
      <c r="A24" s="66"/>
      <c r="B24" s="66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293"/>
      <c r="P24" s="281"/>
    </row>
    <row r="25" spans="1:16" s="263" customFormat="1" ht="9.75" customHeight="1">
      <c r="A25" s="66"/>
      <c r="B25" s="66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293"/>
      <c r="P25" s="281"/>
    </row>
    <row r="26" spans="1:16" s="263" customFormat="1" ht="12.75">
      <c r="A26" s="66" t="s">
        <v>306</v>
      </c>
      <c r="B26" s="66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293"/>
      <c r="P26" s="281"/>
    </row>
    <row r="27" spans="1:16" s="263" customFormat="1" ht="12.75">
      <c r="A27" s="66"/>
      <c r="B27" s="66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293"/>
      <c r="P27" s="281"/>
    </row>
    <row r="28" spans="1:16" s="263" customFormat="1" ht="12.75">
      <c r="A28" s="66"/>
      <c r="B28" s="66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293"/>
      <c r="P28" s="281"/>
    </row>
    <row r="29" spans="1:16" s="263" customFormat="1" ht="12.75">
      <c r="A29" s="66" t="s">
        <v>307</v>
      </c>
      <c r="B29" s="66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293"/>
      <c r="P29" s="281"/>
    </row>
    <row r="30" spans="1:16" s="263" customFormat="1" ht="12.75">
      <c r="A30" s="66"/>
      <c r="B30" s="66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293"/>
      <c r="P30" s="281"/>
    </row>
    <row r="31" spans="1:16" s="263" customFormat="1" ht="12.75">
      <c r="A31" s="183" t="s">
        <v>308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293"/>
      <c r="P31" s="281"/>
    </row>
    <row r="32" spans="1:16" s="263" customFormat="1" ht="12.75">
      <c r="A32" s="66" t="s">
        <v>309</v>
      </c>
      <c r="B32" s="66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293"/>
      <c r="P32" s="281"/>
    </row>
    <row r="33" spans="1:16" s="263" customFormat="1" ht="12.75">
      <c r="A33" s="66"/>
      <c r="B33" s="66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293"/>
      <c r="P33" s="281"/>
    </row>
    <row r="34" spans="1:16" s="263" customFormat="1" ht="12.75">
      <c r="A34" s="183" t="s">
        <v>310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293"/>
      <c r="P34" s="281"/>
    </row>
    <row r="35" spans="1:16" s="233" customFormat="1" ht="25.5">
      <c r="A35" s="66" t="s">
        <v>311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292"/>
      <c r="P35" s="280"/>
    </row>
    <row r="36" spans="1:16" s="233" customFormat="1" ht="12.75">
      <c r="A36" s="185"/>
      <c r="B36" s="185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292"/>
      <c r="P36" s="280"/>
    </row>
    <row r="37" spans="1:16" s="233" customFormat="1" ht="12.75">
      <c r="A37" s="183" t="s">
        <v>312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292"/>
      <c r="P37" s="280"/>
    </row>
    <row r="38" spans="1:16" s="233" customFormat="1" ht="12.75">
      <c r="A38" s="183" t="s">
        <v>313</v>
      </c>
      <c r="B38" s="185"/>
      <c r="C38" s="66" t="s">
        <v>108</v>
      </c>
      <c r="D38" s="66" t="s">
        <v>108</v>
      </c>
      <c r="E38" s="66"/>
      <c r="F38" s="66" t="s">
        <v>108</v>
      </c>
      <c r="G38" s="66"/>
      <c r="H38" s="66"/>
      <c r="I38" s="66"/>
      <c r="J38" s="66" t="s">
        <v>108</v>
      </c>
      <c r="K38" s="66" t="s">
        <v>108</v>
      </c>
      <c r="L38" s="66"/>
      <c r="M38" s="66"/>
      <c r="N38" s="66" t="s">
        <v>108</v>
      </c>
      <c r="O38" s="292" t="s">
        <v>108</v>
      </c>
      <c r="P38" s="280"/>
    </row>
    <row r="39" spans="1:16" s="233" customFormat="1" ht="33" customHeight="1">
      <c r="A39" s="184" t="s">
        <v>314</v>
      </c>
      <c r="B39" s="185"/>
      <c r="C39" s="66" t="s">
        <v>108</v>
      </c>
      <c r="D39" s="66" t="s">
        <v>108</v>
      </c>
      <c r="E39" s="66"/>
      <c r="F39" s="66" t="s">
        <v>108</v>
      </c>
      <c r="G39" s="66"/>
      <c r="H39" s="66"/>
      <c r="I39" s="66"/>
      <c r="J39" s="66" t="s">
        <v>108</v>
      </c>
      <c r="K39" s="66" t="s">
        <v>108</v>
      </c>
      <c r="L39" s="66"/>
      <c r="M39" s="66"/>
      <c r="N39" s="66" t="s">
        <v>108</v>
      </c>
      <c r="O39" s="292" t="s">
        <v>108</v>
      </c>
      <c r="P39" s="280"/>
    </row>
    <row r="40" spans="1:16" s="233" customFormat="1" ht="40.5" customHeight="1">
      <c r="A40" s="184" t="s">
        <v>315</v>
      </c>
      <c r="B40" s="185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292"/>
      <c r="P40" s="280"/>
    </row>
    <row r="41" spans="1:16" s="233" customFormat="1" ht="15.75" customHeight="1">
      <c r="A41" s="66" t="s">
        <v>301</v>
      </c>
      <c r="B41" s="66"/>
      <c r="C41" s="66" t="s">
        <v>108</v>
      </c>
      <c r="D41" s="66" t="s">
        <v>108</v>
      </c>
      <c r="E41" s="66"/>
      <c r="F41" s="66" t="s">
        <v>108</v>
      </c>
      <c r="G41" s="66"/>
      <c r="H41" s="66"/>
      <c r="I41" s="66"/>
      <c r="J41" s="66" t="s">
        <v>108</v>
      </c>
      <c r="K41" s="66" t="s">
        <v>108</v>
      </c>
      <c r="L41" s="66"/>
      <c r="M41" s="66"/>
      <c r="N41" s="66" t="s">
        <v>108</v>
      </c>
      <c r="O41" s="292" t="s">
        <v>108</v>
      </c>
      <c r="P41" s="280"/>
    </row>
    <row r="42" spans="1:16" s="263" customFormat="1" ht="27" customHeight="1">
      <c r="A42" s="225" t="s">
        <v>378</v>
      </c>
      <c r="B42" s="264" t="s">
        <v>379</v>
      </c>
      <c r="C42" s="302">
        <v>101030.3091</v>
      </c>
      <c r="D42" s="249" t="s">
        <v>381</v>
      </c>
      <c r="E42" s="249" t="s">
        <v>382</v>
      </c>
      <c r="F42" s="66" t="s">
        <v>384</v>
      </c>
      <c r="G42" s="224" t="s">
        <v>383</v>
      </c>
      <c r="H42" s="264" t="s">
        <v>371</v>
      </c>
      <c r="I42" s="264" t="s">
        <v>371</v>
      </c>
      <c r="J42" s="232">
        <v>103899.57</v>
      </c>
      <c r="K42" s="232">
        <v>7051.95</v>
      </c>
      <c r="L42" s="232">
        <v>2727.85</v>
      </c>
      <c r="M42" s="232"/>
      <c r="N42" s="232"/>
      <c r="O42" s="232">
        <f>J42+K42-L42+M42-N42</f>
        <v>108223.67</v>
      </c>
      <c r="P42" s="282">
        <v>1.88</v>
      </c>
    </row>
    <row r="43" spans="1:16" s="263" customFormat="1" ht="27" customHeight="1">
      <c r="A43" s="297" t="s">
        <v>428</v>
      </c>
      <c r="B43" s="264" t="s">
        <v>429</v>
      </c>
      <c r="C43" s="302">
        <v>4739.34</v>
      </c>
      <c r="D43" s="249" t="s">
        <v>381</v>
      </c>
      <c r="E43" s="249" t="s">
        <v>382</v>
      </c>
      <c r="F43" s="66" t="s">
        <v>433</v>
      </c>
      <c r="G43" s="224" t="s">
        <v>437</v>
      </c>
      <c r="H43" s="264" t="s">
        <v>371</v>
      </c>
      <c r="I43" s="264" t="s">
        <v>371</v>
      </c>
      <c r="J43" s="232">
        <v>97806.19</v>
      </c>
      <c r="K43" s="232">
        <v>3800.43</v>
      </c>
      <c r="L43" s="232">
        <v>10025.51</v>
      </c>
      <c r="M43" s="232"/>
      <c r="N43" s="232"/>
      <c r="O43" s="232">
        <f>J43+K43-L43+M43-N43</f>
        <v>91581.11</v>
      </c>
      <c r="P43" s="282">
        <v>1.591</v>
      </c>
    </row>
    <row r="44" spans="1:16" s="263" customFormat="1" ht="12.75">
      <c r="A44" s="183" t="s">
        <v>316</v>
      </c>
      <c r="B44" s="184"/>
      <c r="C44" s="181"/>
      <c r="D44" s="184"/>
      <c r="E44" s="184"/>
      <c r="F44" s="184"/>
      <c r="G44" s="184"/>
      <c r="H44" s="184"/>
      <c r="I44" s="184"/>
      <c r="J44" s="265">
        <f>J42+J43</f>
        <v>201705.76</v>
      </c>
      <c r="K44" s="265">
        <f>K42+K43</f>
        <v>10852.38</v>
      </c>
      <c r="L44" s="265">
        <f>L42+L43</f>
        <v>12753.36</v>
      </c>
      <c r="M44" s="265"/>
      <c r="N44" s="265"/>
      <c r="O44" s="265">
        <f>O42+O43</f>
        <v>199804.78</v>
      </c>
      <c r="P44" s="283">
        <v>3.47</v>
      </c>
    </row>
    <row r="45" spans="1:16" s="233" customFormat="1" ht="29.25" customHeight="1">
      <c r="A45" s="66" t="s">
        <v>317</v>
      </c>
      <c r="B45" s="66"/>
      <c r="C45" s="249" t="s">
        <v>108</v>
      </c>
      <c r="D45" s="66" t="s">
        <v>108</v>
      </c>
      <c r="E45" s="66"/>
      <c r="F45" s="66" t="s">
        <v>108</v>
      </c>
      <c r="G45" s="66"/>
      <c r="H45" s="66"/>
      <c r="I45" s="66"/>
      <c r="J45" s="66" t="s">
        <v>108</v>
      </c>
      <c r="K45" s="66" t="s">
        <v>108</v>
      </c>
      <c r="L45" s="66"/>
      <c r="M45" s="66"/>
      <c r="N45" s="66" t="s">
        <v>108</v>
      </c>
      <c r="O45" s="292" t="s">
        <v>108</v>
      </c>
      <c r="P45" s="280"/>
    </row>
    <row r="46" spans="1:16" s="233" customFormat="1" ht="15" customHeight="1">
      <c r="A46" s="66" t="s">
        <v>318</v>
      </c>
      <c r="B46" s="66"/>
      <c r="C46" s="249" t="s">
        <v>108</v>
      </c>
      <c r="D46" s="66" t="s">
        <v>108</v>
      </c>
      <c r="E46" s="66"/>
      <c r="F46" s="66" t="s">
        <v>108</v>
      </c>
      <c r="G46" s="66"/>
      <c r="H46" s="66"/>
      <c r="I46" s="66"/>
      <c r="J46" s="66" t="s">
        <v>108</v>
      </c>
      <c r="K46" s="66" t="s">
        <v>108</v>
      </c>
      <c r="L46" s="66"/>
      <c r="M46" s="66"/>
      <c r="N46" s="66" t="s">
        <v>108</v>
      </c>
      <c r="O46" s="292" t="s">
        <v>108</v>
      </c>
      <c r="P46" s="280"/>
    </row>
    <row r="47" spans="1:16" s="263" customFormat="1" ht="18.75" customHeight="1">
      <c r="A47" s="66" t="s">
        <v>304</v>
      </c>
      <c r="B47" s="299"/>
      <c r="C47" s="291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293"/>
      <c r="P47" s="281"/>
    </row>
    <row r="48" spans="1:16" s="263" customFormat="1" ht="25.5">
      <c r="A48" s="225" t="s">
        <v>369</v>
      </c>
      <c r="B48" s="264" t="s">
        <v>370</v>
      </c>
      <c r="C48" s="303">
        <f>75000/1000</f>
        <v>75</v>
      </c>
      <c r="D48" s="249" t="s">
        <v>381</v>
      </c>
      <c r="E48" s="249" t="s">
        <v>382</v>
      </c>
      <c r="F48" s="66" t="s">
        <v>387</v>
      </c>
      <c r="G48" s="266" t="s">
        <v>393</v>
      </c>
      <c r="H48" s="264" t="s">
        <v>371</v>
      </c>
      <c r="I48" s="264" t="s">
        <v>371</v>
      </c>
      <c r="J48" s="232">
        <v>146877.09</v>
      </c>
      <c r="K48" s="232">
        <v>9729.78</v>
      </c>
      <c r="L48" s="232">
        <v>9156.85</v>
      </c>
      <c r="M48" s="216"/>
      <c r="N48" s="216"/>
      <c r="O48" s="232">
        <f aca="true" t="shared" si="0" ref="O48:O62">J48+K48-L48+M48-N48</f>
        <v>147450.02</v>
      </c>
      <c r="P48" s="282">
        <v>2.561</v>
      </c>
    </row>
    <row r="49" spans="1:16" s="263" customFormat="1" ht="25.5">
      <c r="A49" s="225" t="s">
        <v>385</v>
      </c>
      <c r="B49" s="264" t="s">
        <v>386</v>
      </c>
      <c r="C49" s="303">
        <f>130000/1000</f>
        <v>130</v>
      </c>
      <c r="D49" s="249" t="s">
        <v>381</v>
      </c>
      <c r="E49" s="249" t="s">
        <v>382</v>
      </c>
      <c r="F49" s="66" t="s">
        <v>387</v>
      </c>
      <c r="G49" s="266" t="s">
        <v>394</v>
      </c>
      <c r="H49" s="266" t="s">
        <v>371</v>
      </c>
      <c r="I49" s="264" t="s">
        <v>371</v>
      </c>
      <c r="J49" s="232">
        <f>117452.68+137592.59</f>
        <v>255045.27</v>
      </c>
      <c r="K49" s="232">
        <v>9071.13</v>
      </c>
      <c r="L49" s="232">
        <v>9629.67</v>
      </c>
      <c r="M49" s="216"/>
      <c r="N49" s="216"/>
      <c r="O49" s="232">
        <f t="shared" si="0"/>
        <v>254486.72999999995</v>
      </c>
      <c r="P49" s="282">
        <v>4.42</v>
      </c>
    </row>
    <row r="50" spans="1:16" s="263" customFormat="1" ht="27" customHeight="1">
      <c r="A50" s="225" t="s">
        <v>372</v>
      </c>
      <c r="B50" s="264" t="s">
        <v>373</v>
      </c>
      <c r="C50" s="303">
        <v>93</v>
      </c>
      <c r="D50" s="249" t="s">
        <v>381</v>
      </c>
      <c r="E50" s="249" t="s">
        <v>382</v>
      </c>
      <c r="F50" s="66" t="s">
        <v>387</v>
      </c>
      <c r="G50" s="224" t="s">
        <v>374</v>
      </c>
      <c r="H50" s="264" t="s">
        <v>371</v>
      </c>
      <c r="I50" s="264" t="s">
        <v>371</v>
      </c>
      <c r="J50" s="232">
        <v>94680.88</v>
      </c>
      <c r="K50" s="232"/>
      <c r="L50" s="232">
        <v>1680.88</v>
      </c>
      <c r="M50" s="216"/>
      <c r="N50" s="216"/>
      <c r="O50" s="232">
        <f t="shared" si="0"/>
        <v>93000</v>
      </c>
      <c r="P50" s="282">
        <v>1.615</v>
      </c>
    </row>
    <row r="51" spans="1:16" s="263" customFormat="1" ht="27" customHeight="1">
      <c r="A51" s="225" t="s">
        <v>388</v>
      </c>
      <c r="B51" s="264" t="s">
        <v>377</v>
      </c>
      <c r="C51" s="303">
        <v>183</v>
      </c>
      <c r="D51" s="249" t="s">
        <v>381</v>
      </c>
      <c r="E51" s="249" t="s">
        <v>382</v>
      </c>
      <c r="F51" s="66" t="s">
        <v>387</v>
      </c>
      <c r="G51" s="224" t="s">
        <v>380</v>
      </c>
      <c r="H51" s="264" t="s">
        <v>371</v>
      </c>
      <c r="I51" s="264" t="s">
        <v>371</v>
      </c>
      <c r="J51" s="232">
        <f>271698.06+102695.71</f>
        <v>374393.77</v>
      </c>
      <c r="K51" s="232">
        <v>62178.77</v>
      </c>
      <c r="L51" s="232">
        <v>57896.47</v>
      </c>
      <c r="M51" s="216"/>
      <c r="N51" s="216"/>
      <c r="O51" s="232">
        <f t="shared" si="0"/>
        <v>378676.07000000007</v>
      </c>
      <c r="P51" s="282">
        <v>6.577</v>
      </c>
    </row>
    <row r="52" spans="1:16" s="263" customFormat="1" ht="27" customHeight="1">
      <c r="A52" s="225" t="s">
        <v>389</v>
      </c>
      <c r="B52" s="264" t="s">
        <v>390</v>
      </c>
      <c r="C52" s="303">
        <v>181</v>
      </c>
      <c r="D52" s="249" t="s">
        <v>381</v>
      </c>
      <c r="E52" s="249" t="s">
        <v>382</v>
      </c>
      <c r="F52" s="66" t="s">
        <v>387</v>
      </c>
      <c r="G52" s="224" t="s">
        <v>391</v>
      </c>
      <c r="H52" s="264" t="s">
        <v>371</v>
      </c>
      <c r="I52" s="264" t="s">
        <v>371</v>
      </c>
      <c r="J52" s="232">
        <f>256976.12+98295.12</f>
        <v>355271.24</v>
      </c>
      <c r="K52" s="232">
        <v>51674.39</v>
      </c>
      <c r="L52" s="232">
        <v>32585.1</v>
      </c>
      <c r="M52" s="216"/>
      <c r="N52" s="216"/>
      <c r="O52" s="232">
        <f t="shared" si="0"/>
        <v>374360.53</v>
      </c>
      <c r="P52" s="282">
        <v>6.502</v>
      </c>
    </row>
    <row r="53" spans="1:16" s="263" customFormat="1" ht="27" customHeight="1">
      <c r="A53" s="225" t="s">
        <v>392</v>
      </c>
      <c r="B53" s="264" t="s">
        <v>414</v>
      </c>
      <c r="C53" s="303">
        <v>30</v>
      </c>
      <c r="D53" s="249" t="s">
        <v>381</v>
      </c>
      <c r="E53" s="249" t="s">
        <v>382</v>
      </c>
      <c r="F53" s="66" t="s">
        <v>387</v>
      </c>
      <c r="G53" s="224" t="s">
        <v>395</v>
      </c>
      <c r="H53" s="264" t="s">
        <v>371</v>
      </c>
      <c r="I53" s="264" t="s">
        <v>371</v>
      </c>
      <c r="J53" s="232">
        <v>60218.05</v>
      </c>
      <c r="K53" s="232">
        <v>423.63</v>
      </c>
      <c r="L53" s="232">
        <v>274.01</v>
      </c>
      <c r="M53" s="232"/>
      <c r="N53" s="232"/>
      <c r="O53" s="232">
        <f t="shared" si="0"/>
        <v>60367.67</v>
      </c>
      <c r="P53" s="282">
        <v>1.048</v>
      </c>
    </row>
    <row r="54" spans="1:16" s="263" customFormat="1" ht="27" customHeight="1">
      <c r="A54" s="225" t="s">
        <v>396</v>
      </c>
      <c r="B54" s="264" t="s">
        <v>397</v>
      </c>
      <c r="C54" s="303">
        <v>85</v>
      </c>
      <c r="D54" s="249" t="s">
        <v>381</v>
      </c>
      <c r="E54" s="249" t="s">
        <v>382</v>
      </c>
      <c r="F54" s="267" t="s">
        <v>398</v>
      </c>
      <c r="G54" s="224" t="s">
        <v>371</v>
      </c>
      <c r="H54" s="264" t="s">
        <v>371</v>
      </c>
      <c r="I54" s="264" t="s">
        <v>371</v>
      </c>
      <c r="J54" s="232">
        <v>166219.22</v>
      </c>
      <c r="K54" s="232"/>
      <c r="L54" s="232"/>
      <c r="M54" s="232">
        <v>182.57</v>
      </c>
      <c r="N54" s="232">
        <v>224.45</v>
      </c>
      <c r="O54" s="232">
        <f>J54+K54-L54+M54-N54</f>
        <v>166177.34</v>
      </c>
      <c r="P54" s="282">
        <v>2.886</v>
      </c>
    </row>
    <row r="55" spans="1:16" s="263" customFormat="1" ht="27" customHeight="1">
      <c r="A55" s="225" t="s">
        <v>399</v>
      </c>
      <c r="B55" s="264" t="s">
        <v>400</v>
      </c>
      <c r="C55" s="303">
        <v>160</v>
      </c>
      <c r="D55" s="249" t="s">
        <v>381</v>
      </c>
      <c r="E55" s="249" t="s">
        <v>382</v>
      </c>
      <c r="F55" s="66" t="s">
        <v>387</v>
      </c>
      <c r="G55" s="224" t="s">
        <v>415</v>
      </c>
      <c r="H55" s="264" t="s">
        <v>371</v>
      </c>
      <c r="I55" s="264" t="s">
        <v>371</v>
      </c>
      <c r="J55" s="232">
        <f>136892.4+175947.92</f>
        <v>312840.32</v>
      </c>
      <c r="K55" s="232">
        <f>2678.84-M55</f>
        <v>2642.83</v>
      </c>
      <c r="L55" s="232">
        <f>2586.36-N55</f>
        <v>2566.05</v>
      </c>
      <c r="M55" s="232">
        <v>36.01</v>
      </c>
      <c r="N55" s="232">
        <v>20.31</v>
      </c>
      <c r="O55" s="232">
        <f t="shared" si="0"/>
        <v>312932.80000000005</v>
      </c>
      <c r="P55" s="282">
        <v>5.435</v>
      </c>
    </row>
    <row r="56" spans="1:16" s="263" customFormat="1" ht="27" customHeight="1">
      <c r="A56" s="225" t="s">
        <v>401</v>
      </c>
      <c r="B56" s="264" t="s">
        <v>402</v>
      </c>
      <c r="C56" s="303">
        <v>200</v>
      </c>
      <c r="D56" s="249" t="s">
        <v>381</v>
      </c>
      <c r="E56" s="249" t="s">
        <v>382</v>
      </c>
      <c r="F56" s="66" t="s">
        <v>387</v>
      </c>
      <c r="G56" s="224" t="s">
        <v>403</v>
      </c>
      <c r="H56" s="264" t="s">
        <v>371</v>
      </c>
      <c r="I56" s="264" t="s">
        <v>371</v>
      </c>
      <c r="J56" s="232">
        <f>139238.14+258109.74</f>
        <v>397347.88</v>
      </c>
      <c r="K56" s="232">
        <v>16900.89</v>
      </c>
      <c r="L56" s="232">
        <v>11797.63</v>
      </c>
      <c r="M56" s="232"/>
      <c r="N56" s="232"/>
      <c r="O56" s="232">
        <f t="shared" si="0"/>
        <v>402451.14</v>
      </c>
      <c r="P56" s="282">
        <v>6.99</v>
      </c>
    </row>
    <row r="57" spans="1:16" s="263" customFormat="1" ht="27" customHeight="1">
      <c r="A57" s="225" t="s">
        <v>404</v>
      </c>
      <c r="B57" s="264" t="s">
        <v>405</v>
      </c>
      <c r="C57" s="303">
        <v>35</v>
      </c>
      <c r="D57" s="249" t="s">
        <v>381</v>
      </c>
      <c r="E57" s="249" t="s">
        <v>382</v>
      </c>
      <c r="F57" s="267" t="s">
        <v>398</v>
      </c>
      <c r="G57" s="224" t="s">
        <v>371</v>
      </c>
      <c r="H57" s="264" t="s">
        <v>371</v>
      </c>
      <c r="I57" s="264" t="s">
        <v>371</v>
      </c>
      <c r="J57" s="232">
        <v>34996.96</v>
      </c>
      <c r="K57" s="232"/>
      <c r="L57" s="232"/>
      <c r="M57" s="232">
        <v>12.58</v>
      </c>
      <c r="N57" s="232">
        <v>18.4</v>
      </c>
      <c r="O57" s="232">
        <f t="shared" si="0"/>
        <v>34991.14</v>
      </c>
      <c r="P57" s="282">
        <v>0.608</v>
      </c>
    </row>
    <row r="58" spans="1:16" s="263" customFormat="1" ht="27" customHeight="1">
      <c r="A58" s="225" t="s">
        <v>410</v>
      </c>
      <c r="B58" s="264" t="s">
        <v>411</v>
      </c>
      <c r="C58" s="303">
        <v>85</v>
      </c>
      <c r="D58" s="249" t="s">
        <v>381</v>
      </c>
      <c r="E58" s="249" t="s">
        <v>382</v>
      </c>
      <c r="F58" s="66" t="s">
        <v>387</v>
      </c>
      <c r="G58" s="224" t="s">
        <v>434</v>
      </c>
      <c r="H58" s="264" t="s">
        <v>371</v>
      </c>
      <c r="I58" s="264" t="s">
        <v>371</v>
      </c>
      <c r="J58" s="232">
        <v>166312.22</v>
      </c>
      <c r="K58" s="232">
        <f>7071.96-M58</f>
        <v>7031.54</v>
      </c>
      <c r="L58" s="232">
        <f>7138.63-N58</f>
        <v>6985.59</v>
      </c>
      <c r="M58" s="232">
        <v>40.42</v>
      </c>
      <c r="N58" s="232">
        <v>153.04</v>
      </c>
      <c r="O58" s="232">
        <f t="shared" si="0"/>
        <v>166245.55000000002</v>
      </c>
      <c r="P58" s="282">
        <v>2.887</v>
      </c>
    </row>
    <row r="59" spans="1:16" s="263" customFormat="1" ht="27" customHeight="1">
      <c r="A59" s="225" t="s">
        <v>412</v>
      </c>
      <c r="B59" s="264" t="s">
        <v>413</v>
      </c>
      <c r="C59" s="303">
        <v>50</v>
      </c>
      <c r="D59" s="249" t="s">
        <v>381</v>
      </c>
      <c r="E59" s="249" t="s">
        <v>382</v>
      </c>
      <c r="F59" s="267" t="s">
        <v>398</v>
      </c>
      <c r="G59" s="224" t="s">
        <v>371</v>
      </c>
      <c r="H59" s="264" t="s">
        <v>371</v>
      </c>
      <c r="I59" s="264" t="s">
        <v>371</v>
      </c>
      <c r="J59" s="232">
        <v>97754.28</v>
      </c>
      <c r="K59" s="232"/>
      <c r="L59" s="232"/>
      <c r="M59" s="232">
        <v>65.98</v>
      </c>
      <c r="N59" s="232">
        <v>54.67</v>
      </c>
      <c r="O59" s="232">
        <f t="shared" si="0"/>
        <v>97765.59</v>
      </c>
      <c r="P59" s="282">
        <v>1.698</v>
      </c>
    </row>
    <row r="60" spans="1:16" s="263" customFormat="1" ht="27" customHeight="1">
      <c r="A60" s="225" t="s">
        <v>436</v>
      </c>
      <c r="B60" s="264" t="s">
        <v>430</v>
      </c>
      <c r="C60" s="303">
        <v>160</v>
      </c>
      <c r="D60" s="249" t="s">
        <v>381</v>
      </c>
      <c r="E60" s="249" t="s">
        <v>382</v>
      </c>
      <c r="F60" s="267" t="s">
        <v>398</v>
      </c>
      <c r="G60" s="224" t="s">
        <v>371</v>
      </c>
      <c r="H60" s="264" t="s">
        <v>371</v>
      </c>
      <c r="I60" s="264" t="s">
        <v>371</v>
      </c>
      <c r="J60" s="232">
        <v>312979.74</v>
      </c>
      <c r="K60" s="232"/>
      <c r="L60" s="232"/>
      <c r="M60" s="232">
        <v>8.98</v>
      </c>
      <c r="N60" s="232">
        <v>112.72</v>
      </c>
      <c r="O60" s="232">
        <f t="shared" si="0"/>
        <v>312876</v>
      </c>
      <c r="P60" s="282">
        <v>5.434</v>
      </c>
    </row>
    <row r="61" spans="1:16" s="263" customFormat="1" ht="27" customHeight="1">
      <c r="A61" s="225" t="s">
        <v>435</v>
      </c>
      <c r="B61" s="264" t="s">
        <v>431</v>
      </c>
      <c r="C61" s="303">
        <v>100</v>
      </c>
      <c r="D61" s="249" t="s">
        <v>381</v>
      </c>
      <c r="E61" s="249" t="s">
        <v>382</v>
      </c>
      <c r="F61" s="267" t="s">
        <v>398</v>
      </c>
      <c r="G61" s="224" t="s">
        <v>371</v>
      </c>
      <c r="H61" s="264" t="s">
        <v>371</v>
      </c>
      <c r="I61" s="264" t="s">
        <v>371</v>
      </c>
      <c r="J61" s="232">
        <v>195583</v>
      </c>
      <c r="K61" s="232"/>
      <c r="L61" s="232"/>
      <c r="M61" s="232"/>
      <c r="N61" s="232">
        <v>12.4</v>
      </c>
      <c r="O61" s="232">
        <f t="shared" si="0"/>
        <v>195570.6</v>
      </c>
      <c r="P61" s="282">
        <v>3.397</v>
      </c>
    </row>
    <row r="62" spans="1:16" s="263" customFormat="1" ht="27" customHeight="1">
      <c r="A62" s="225" t="s">
        <v>372</v>
      </c>
      <c r="B62" s="264" t="s">
        <v>432</v>
      </c>
      <c r="C62" s="303">
        <v>98</v>
      </c>
      <c r="D62" s="249" t="s">
        <v>381</v>
      </c>
      <c r="E62" s="249" t="s">
        <v>382</v>
      </c>
      <c r="F62" s="267" t="s">
        <v>398</v>
      </c>
      <c r="G62" s="224" t="s">
        <v>371</v>
      </c>
      <c r="H62" s="264" t="s">
        <v>371</v>
      </c>
      <c r="I62" s="264" t="s">
        <v>371</v>
      </c>
      <c r="J62" s="232">
        <v>191678.2</v>
      </c>
      <c r="K62" s="232"/>
      <c r="L62" s="232"/>
      <c r="M62" s="232"/>
      <c r="N62" s="232">
        <v>1.01</v>
      </c>
      <c r="O62" s="232">
        <f t="shared" si="0"/>
        <v>191677.19</v>
      </c>
      <c r="P62" s="282">
        <v>3.329</v>
      </c>
    </row>
    <row r="63" spans="1:16" s="263" customFormat="1" ht="16.5" customHeight="1">
      <c r="A63" s="66" t="s">
        <v>305</v>
      </c>
      <c r="B63" s="66"/>
      <c r="C63" s="181"/>
      <c r="D63" s="184"/>
      <c r="E63" s="184"/>
      <c r="F63" s="184"/>
      <c r="G63" s="181"/>
      <c r="H63" s="184"/>
      <c r="I63" s="184"/>
      <c r="J63" s="184"/>
      <c r="K63" s="184"/>
      <c r="L63" s="184"/>
      <c r="M63" s="184"/>
      <c r="N63" s="184"/>
      <c r="O63" s="232"/>
      <c r="P63" s="282"/>
    </row>
    <row r="64" spans="1:16" s="263" customFormat="1" ht="9.75" customHeight="1">
      <c r="A64" s="66"/>
      <c r="B64" s="66"/>
      <c r="C64" s="181"/>
      <c r="D64" s="184"/>
      <c r="E64" s="184"/>
      <c r="F64" s="184"/>
      <c r="G64" s="181"/>
      <c r="H64" s="184"/>
      <c r="I64" s="184"/>
      <c r="J64" s="184"/>
      <c r="K64" s="184"/>
      <c r="L64" s="184"/>
      <c r="M64" s="184"/>
      <c r="N64" s="184"/>
      <c r="O64" s="232"/>
      <c r="P64" s="282"/>
    </row>
    <row r="65" spans="1:16" s="263" customFormat="1" ht="15.75" customHeight="1">
      <c r="A65" s="66" t="s">
        <v>306</v>
      </c>
      <c r="B65" s="66"/>
      <c r="C65" s="181"/>
      <c r="D65" s="184"/>
      <c r="E65" s="184"/>
      <c r="F65" s="184"/>
      <c r="G65" s="181"/>
      <c r="H65" s="184"/>
      <c r="I65" s="184"/>
      <c r="J65" s="184"/>
      <c r="K65" s="184"/>
      <c r="L65" s="184"/>
      <c r="M65" s="184"/>
      <c r="N65" s="184"/>
      <c r="O65" s="232"/>
      <c r="P65" s="282"/>
    </row>
    <row r="66" spans="1:16" s="263" customFormat="1" ht="25.5">
      <c r="A66" s="225" t="s">
        <v>408</v>
      </c>
      <c r="B66" s="264" t="s">
        <v>409</v>
      </c>
      <c r="C66" s="303">
        <v>100</v>
      </c>
      <c r="D66" s="249" t="s">
        <v>381</v>
      </c>
      <c r="E66" s="249" t="s">
        <v>382</v>
      </c>
      <c r="F66" s="66" t="s">
        <v>387</v>
      </c>
      <c r="G66" s="224" t="s">
        <v>407</v>
      </c>
      <c r="H66" s="264" t="s">
        <v>371</v>
      </c>
      <c r="I66" s="264" t="s">
        <v>371</v>
      </c>
      <c r="J66" s="232">
        <v>195614.29</v>
      </c>
      <c r="K66" s="232">
        <f>5581.71-M66</f>
        <v>5554.56</v>
      </c>
      <c r="L66" s="232">
        <v>5613</v>
      </c>
      <c r="M66" s="232">
        <v>27.15</v>
      </c>
      <c r="N66" s="232"/>
      <c r="O66" s="232">
        <f>J66+K66-L66+M66-N66</f>
        <v>195583</v>
      </c>
      <c r="P66" s="282">
        <v>3.397</v>
      </c>
    </row>
    <row r="67" spans="1:16" s="263" customFormat="1" ht="25.5">
      <c r="A67" s="225" t="s">
        <v>408</v>
      </c>
      <c r="B67" s="264" t="s">
        <v>422</v>
      </c>
      <c r="C67" s="303">
        <v>90</v>
      </c>
      <c r="D67" s="249" t="s">
        <v>381</v>
      </c>
      <c r="E67" s="249" t="s">
        <v>382</v>
      </c>
      <c r="F67" s="66" t="s">
        <v>387</v>
      </c>
      <c r="G67" s="224" t="s">
        <v>423</v>
      </c>
      <c r="H67" s="264" t="s">
        <v>371</v>
      </c>
      <c r="I67" s="264" t="s">
        <v>371</v>
      </c>
      <c r="J67" s="232">
        <v>178339.31</v>
      </c>
      <c r="K67" s="232">
        <v>797.51</v>
      </c>
      <c r="L67" s="232">
        <v>1404.68</v>
      </c>
      <c r="M67" s="232"/>
      <c r="N67" s="232"/>
      <c r="O67" s="232">
        <f>J67+K67-L67+M67-N67</f>
        <v>177732.14</v>
      </c>
      <c r="P67" s="282">
        <v>3.087</v>
      </c>
    </row>
    <row r="68" spans="1:16" s="263" customFormat="1" ht="14.25" customHeight="1">
      <c r="A68" s="66" t="s">
        <v>307</v>
      </c>
      <c r="B68" s="66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293"/>
      <c r="P68" s="281"/>
    </row>
    <row r="69" spans="1:16" s="263" customFormat="1" ht="12.75">
      <c r="A69" s="184"/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293"/>
      <c r="P69" s="281"/>
    </row>
    <row r="70" spans="1:16" s="263" customFormat="1" ht="12.75">
      <c r="A70" s="183" t="s">
        <v>319</v>
      </c>
      <c r="B70" s="184"/>
      <c r="C70" s="184"/>
      <c r="D70" s="184"/>
      <c r="E70" s="184"/>
      <c r="F70" s="184"/>
      <c r="G70" s="184"/>
      <c r="H70" s="184"/>
      <c r="I70" s="184"/>
      <c r="J70" s="265">
        <f aca="true" t="shared" si="1" ref="J70:O70">SUM(J48:J69)</f>
        <v>3536151.72</v>
      </c>
      <c r="K70" s="265">
        <f t="shared" si="1"/>
        <v>166005.03</v>
      </c>
      <c r="L70" s="265">
        <f t="shared" si="1"/>
        <v>139589.93</v>
      </c>
      <c r="M70" s="265">
        <f t="shared" si="1"/>
        <v>373.69</v>
      </c>
      <c r="N70" s="265">
        <f t="shared" si="1"/>
        <v>596.9999999999999</v>
      </c>
      <c r="O70" s="265">
        <f t="shared" si="1"/>
        <v>3562343.5100000002</v>
      </c>
      <c r="P70" s="283">
        <v>61.872</v>
      </c>
    </row>
    <row r="71" spans="1:16" s="233" customFormat="1" ht="29.25" customHeight="1">
      <c r="A71" s="66" t="s">
        <v>320</v>
      </c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292"/>
      <c r="P71" s="280"/>
    </row>
    <row r="72" spans="1:16" s="263" customFormat="1" ht="12.75">
      <c r="A72" s="66" t="s">
        <v>321</v>
      </c>
      <c r="B72" s="66"/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293"/>
      <c r="P72" s="281"/>
    </row>
    <row r="73" spans="1:16" s="263" customFormat="1" ht="12.75">
      <c r="A73" s="185"/>
      <c r="B73" s="185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293"/>
      <c r="P73" s="281"/>
    </row>
    <row r="74" spans="1:16" s="263" customFormat="1" ht="12.75">
      <c r="A74" s="66" t="s">
        <v>322</v>
      </c>
      <c r="B74" s="66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293"/>
      <c r="P74" s="281"/>
    </row>
    <row r="75" spans="1:16" s="263" customFormat="1" ht="12.75">
      <c r="A75" s="185"/>
      <c r="B75" s="185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293"/>
      <c r="P75" s="281"/>
    </row>
    <row r="76" spans="1:16" s="263" customFormat="1" ht="12.75">
      <c r="A76" s="66" t="s">
        <v>20</v>
      </c>
      <c r="B76" s="66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293"/>
      <c r="P76" s="281"/>
    </row>
    <row r="77" spans="1:16" s="263" customFormat="1" ht="13.5">
      <c r="A77" s="268"/>
      <c r="B77" s="268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293"/>
      <c r="P77" s="281"/>
    </row>
    <row r="78" spans="1:16" s="263" customFormat="1" ht="13.5">
      <c r="A78" s="183" t="s">
        <v>323</v>
      </c>
      <c r="B78" s="268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293"/>
      <c r="P78" s="281"/>
    </row>
    <row r="79" spans="1:16" s="233" customFormat="1" ht="12.75">
      <c r="A79" s="66" t="s">
        <v>324</v>
      </c>
      <c r="B79" s="66"/>
      <c r="C79" s="66" t="s">
        <v>108</v>
      </c>
      <c r="D79" s="66" t="s">
        <v>108</v>
      </c>
      <c r="E79" s="66"/>
      <c r="F79" s="66" t="s">
        <v>108</v>
      </c>
      <c r="G79" s="66"/>
      <c r="H79" s="66"/>
      <c r="I79" s="66"/>
      <c r="J79" s="66" t="s">
        <v>108</v>
      </c>
      <c r="K79" s="66" t="s">
        <v>108</v>
      </c>
      <c r="L79" s="66"/>
      <c r="M79" s="66"/>
      <c r="N79" s="66" t="s">
        <v>108</v>
      </c>
      <c r="O79" s="292" t="s">
        <v>108</v>
      </c>
      <c r="P79" s="280"/>
    </row>
    <row r="80" spans="1:16" s="233" customFormat="1" ht="12.75">
      <c r="A80" s="185"/>
      <c r="B80" s="185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292"/>
      <c r="P80" s="280"/>
    </row>
    <row r="81" spans="1:16" s="233" customFormat="1" ht="12.75">
      <c r="A81" s="183" t="s">
        <v>325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292"/>
      <c r="P81" s="280"/>
    </row>
    <row r="82" spans="1:16" s="233" customFormat="1" ht="12.75">
      <c r="A82" s="269" t="s">
        <v>326</v>
      </c>
      <c r="B82" s="66"/>
      <c r="C82" s="66" t="s">
        <v>108</v>
      </c>
      <c r="D82" s="66" t="s">
        <v>108</v>
      </c>
      <c r="E82" s="66"/>
      <c r="F82" s="66" t="s">
        <v>108</v>
      </c>
      <c r="G82" s="66"/>
      <c r="H82" s="66"/>
      <c r="I82" s="66"/>
      <c r="J82" s="66" t="s">
        <v>108</v>
      </c>
      <c r="K82" s="66" t="s">
        <v>108</v>
      </c>
      <c r="L82" s="66"/>
      <c r="M82" s="66"/>
      <c r="N82" s="66" t="s">
        <v>108</v>
      </c>
      <c r="O82" s="292" t="s">
        <v>108</v>
      </c>
      <c r="P82" s="280"/>
    </row>
    <row r="83" spans="1:16" s="233" customFormat="1" ht="38.25" customHeight="1">
      <c r="A83" s="270" t="s">
        <v>327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292"/>
      <c r="P83" s="280"/>
    </row>
    <row r="84" spans="1:16" s="233" customFormat="1" ht="15" customHeight="1">
      <c r="A84" s="66" t="s">
        <v>301</v>
      </c>
      <c r="B84" s="66"/>
      <c r="C84" s="66" t="s">
        <v>108</v>
      </c>
      <c r="D84" s="66" t="s">
        <v>108</v>
      </c>
      <c r="E84" s="66"/>
      <c r="F84" s="66" t="s">
        <v>108</v>
      </c>
      <c r="G84" s="66"/>
      <c r="H84" s="66"/>
      <c r="I84" s="66"/>
      <c r="J84" s="66" t="s">
        <v>108</v>
      </c>
      <c r="K84" s="66" t="s">
        <v>108</v>
      </c>
      <c r="L84" s="66"/>
      <c r="M84" s="66"/>
      <c r="N84" s="66" t="s">
        <v>108</v>
      </c>
      <c r="O84" s="292" t="s">
        <v>108</v>
      </c>
      <c r="P84" s="280"/>
    </row>
    <row r="85" spans="1:16" s="263" customFormat="1" ht="12.75">
      <c r="A85" s="184"/>
      <c r="B85" s="184"/>
      <c r="C85" s="184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293"/>
      <c r="P85" s="281"/>
    </row>
    <row r="86" spans="1:16" s="263" customFormat="1" ht="12.75">
      <c r="A86" s="183" t="s">
        <v>316</v>
      </c>
      <c r="B86" s="184"/>
      <c r="C86" s="184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4"/>
      <c r="O86" s="293"/>
      <c r="P86" s="281"/>
    </row>
    <row r="87" spans="1:16" s="233" customFormat="1" ht="27.75" customHeight="1">
      <c r="A87" s="66" t="s">
        <v>317</v>
      </c>
      <c r="B87" s="66"/>
      <c r="C87" s="66" t="s">
        <v>108</v>
      </c>
      <c r="D87" s="66" t="s">
        <v>108</v>
      </c>
      <c r="E87" s="66"/>
      <c r="F87" s="66" t="s">
        <v>108</v>
      </c>
      <c r="G87" s="66"/>
      <c r="H87" s="66"/>
      <c r="I87" s="66"/>
      <c r="J87" s="66" t="s">
        <v>108</v>
      </c>
      <c r="K87" s="66" t="s">
        <v>108</v>
      </c>
      <c r="L87" s="66"/>
      <c r="M87" s="66"/>
      <c r="N87" s="66" t="s">
        <v>108</v>
      </c>
      <c r="O87" s="292" t="s">
        <v>108</v>
      </c>
      <c r="P87" s="280"/>
    </row>
    <row r="88" spans="1:16" s="233" customFormat="1" ht="14.25" customHeight="1">
      <c r="A88" s="66" t="s">
        <v>318</v>
      </c>
      <c r="B88" s="66"/>
      <c r="C88" s="66" t="s">
        <v>108</v>
      </c>
      <c r="D88" s="66" t="s">
        <v>108</v>
      </c>
      <c r="E88" s="66"/>
      <c r="F88" s="66" t="s">
        <v>108</v>
      </c>
      <c r="G88" s="66"/>
      <c r="H88" s="66"/>
      <c r="I88" s="66"/>
      <c r="J88" s="66" t="s">
        <v>108</v>
      </c>
      <c r="K88" s="66" t="s">
        <v>108</v>
      </c>
      <c r="L88" s="66"/>
      <c r="M88" s="66"/>
      <c r="N88" s="66" t="s">
        <v>108</v>
      </c>
      <c r="O88" s="292" t="s">
        <v>108</v>
      </c>
      <c r="P88" s="280"/>
    </row>
    <row r="89" spans="1:16" s="263" customFormat="1" ht="16.5" customHeight="1">
      <c r="A89" s="66" t="s">
        <v>304</v>
      </c>
      <c r="B89" s="66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293"/>
      <c r="P89" s="281"/>
    </row>
    <row r="90" spans="1:16" s="263" customFormat="1" ht="9.75" customHeight="1">
      <c r="A90" s="66"/>
      <c r="B90" s="66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293"/>
      <c r="P90" s="281"/>
    </row>
    <row r="91" spans="1:16" s="263" customFormat="1" ht="14.25" customHeight="1">
      <c r="A91" s="66" t="s">
        <v>305</v>
      </c>
      <c r="B91" s="66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293"/>
      <c r="P91" s="281"/>
    </row>
    <row r="92" spans="1:16" s="263" customFormat="1" ht="9.75" customHeight="1">
      <c r="A92" s="66"/>
      <c r="B92" s="66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293"/>
      <c r="P92" s="281"/>
    </row>
    <row r="93" spans="1:16" s="263" customFormat="1" ht="15.75" customHeight="1">
      <c r="A93" s="66" t="s">
        <v>306</v>
      </c>
      <c r="B93" s="66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293"/>
      <c r="P93" s="281"/>
    </row>
    <row r="94" spans="1:16" s="263" customFormat="1" ht="12.75">
      <c r="A94" s="66"/>
      <c r="B94" s="66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293"/>
      <c r="P94" s="281"/>
    </row>
    <row r="95" spans="1:16" s="263" customFormat="1" ht="12.75">
      <c r="A95" s="66"/>
      <c r="B95" s="66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293"/>
      <c r="P95" s="281"/>
    </row>
    <row r="96" spans="1:16" s="263" customFormat="1" ht="14.25" customHeight="1">
      <c r="A96" s="66" t="s">
        <v>307</v>
      </c>
      <c r="B96" s="66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293"/>
      <c r="P96" s="281"/>
    </row>
    <row r="97" spans="1:16" s="263" customFormat="1" ht="12.75">
      <c r="A97" s="184"/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293"/>
      <c r="P97" s="281"/>
    </row>
    <row r="98" spans="1:16" s="263" customFormat="1" ht="12.75">
      <c r="A98" s="183" t="s">
        <v>319</v>
      </c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293"/>
      <c r="P98" s="281"/>
    </row>
    <row r="99" spans="1:16" s="233" customFormat="1" ht="28.5" customHeight="1">
      <c r="A99" s="66" t="s">
        <v>328</v>
      </c>
      <c r="B99" s="66"/>
      <c r="C99" s="66" t="s">
        <v>108</v>
      </c>
      <c r="D99" s="66" t="s">
        <v>108</v>
      </c>
      <c r="E99" s="66"/>
      <c r="F99" s="66" t="s">
        <v>108</v>
      </c>
      <c r="G99" s="66"/>
      <c r="H99" s="66"/>
      <c r="I99" s="66"/>
      <c r="J99" s="66" t="s">
        <v>108</v>
      </c>
      <c r="K99" s="66" t="s">
        <v>108</v>
      </c>
      <c r="L99" s="66"/>
      <c r="M99" s="66"/>
      <c r="N99" s="66" t="s">
        <v>108</v>
      </c>
      <c r="O99" s="292" t="s">
        <v>108</v>
      </c>
      <c r="P99" s="280"/>
    </row>
    <row r="100" spans="1:16" s="233" customFormat="1" ht="12.75">
      <c r="A100" s="185"/>
      <c r="B100" s="185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292"/>
      <c r="P100" s="280"/>
    </row>
    <row r="101" spans="1:16" s="233" customFormat="1" ht="12.75">
      <c r="A101" s="183" t="s">
        <v>323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292"/>
      <c r="P101" s="280"/>
    </row>
    <row r="102" spans="1:16" s="233" customFormat="1" ht="12.75">
      <c r="A102" s="269" t="s">
        <v>329</v>
      </c>
      <c r="B102" s="66"/>
      <c r="C102" s="66" t="s">
        <v>108</v>
      </c>
      <c r="D102" s="66" t="s">
        <v>108</v>
      </c>
      <c r="E102" s="66"/>
      <c r="F102" s="66" t="s">
        <v>108</v>
      </c>
      <c r="G102" s="66"/>
      <c r="H102" s="66"/>
      <c r="I102" s="66"/>
      <c r="J102" s="66" t="s">
        <v>108</v>
      </c>
      <c r="K102" s="66" t="s">
        <v>108</v>
      </c>
      <c r="L102" s="66"/>
      <c r="M102" s="66"/>
      <c r="N102" s="66" t="s">
        <v>108</v>
      </c>
      <c r="O102" s="292" t="s">
        <v>108</v>
      </c>
      <c r="P102" s="280"/>
    </row>
    <row r="103" spans="1:16" s="233" customFormat="1" ht="12.75">
      <c r="A103" s="183" t="s">
        <v>330</v>
      </c>
      <c r="B103" s="66"/>
      <c r="C103" s="66"/>
      <c r="D103" s="66"/>
      <c r="E103" s="66"/>
      <c r="F103" s="66"/>
      <c r="G103" s="66"/>
      <c r="H103" s="66"/>
      <c r="I103" s="66"/>
      <c r="J103" s="265">
        <f>J70+J44+1</f>
        <v>3737858.4800000004</v>
      </c>
      <c r="K103" s="265">
        <f>K70+K44</f>
        <v>176857.41</v>
      </c>
      <c r="L103" s="265">
        <f>L70+L44</f>
        <v>152343.28999999998</v>
      </c>
      <c r="M103" s="265">
        <f>M70+M44</f>
        <v>373.69</v>
      </c>
      <c r="N103" s="265">
        <f>N70+N44</f>
        <v>596.9999999999999</v>
      </c>
      <c r="O103" s="265">
        <f>J103+K103-L103+M103-N103</f>
        <v>3762149.2900000005</v>
      </c>
      <c r="P103" s="283">
        <v>65.343</v>
      </c>
    </row>
    <row r="104" spans="1:15" ht="49.5" customHeight="1">
      <c r="A104" s="367" t="s">
        <v>406</v>
      </c>
      <c r="B104" s="368"/>
      <c r="C104" s="368"/>
      <c r="D104" s="368"/>
      <c r="E104" s="368"/>
      <c r="F104" s="368"/>
      <c r="G104" s="368"/>
      <c r="H104" s="368"/>
      <c r="I104" s="368"/>
      <c r="J104" s="368"/>
      <c r="K104" s="368"/>
      <c r="L104" s="368"/>
      <c r="M104" s="368"/>
      <c r="N104" s="368"/>
      <c r="O104" s="271"/>
    </row>
    <row r="105" spans="1:15" ht="12.75">
      <c r="A105" s="244"/>
      <c r="B105" s="195"/>
      <c r="C105" s="195"/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271"/>
    </row>
    <row r="106" spans="1:15" ht="12.75">
      <c r="A106" s="235" t="s">
        <v>426</v>
      </c>
      <c r="B106" s="195"/>
      <c r="C106" s="195"/>
      <c r="D106" s="195"/>
      <c r="G106" s="195"/>
      <c r="H106" s="195"/>
      <c r="I106" s="195"/>
      <c r="J106" s="195"/>
      <c r="K106" s="195"/>
      <c r="L106" s="195"/>
      <c r="M106" s="195"/>
      <c r="N106" s="195"/>
      <c r="O106" s="271"/>
    </row>
    <row r="107" spans="1:15" ht="12.75">
      <c r="A107" s="235"/>
      <c r="B107" s="195"/>
      <c r="C107" s="195"/>
      <c r="D107" s="195"/>
      <c r="G107" s="195"/>
      <c r="H107" s="195"/>
      <c r="I107" s="195"/>
      <c r="J107" s="195"/>
      <c r="K107" s="195"/>
      <c r="L107" s="195"/>
      <c r="M107" s="195"/>
      <c r="N107" s="195"/>
      <c r="O107" s="271"/>
    </row>
    <row r="108" spans="1:15" ht="12.75">
      <c r="A108" s="235"/>
      <c r="B108" s="195"/>
      <c r="C108" s="195"/>
      <c r="D108" s="195"/>
      <c r="E108" s="274" t="s">
        <v>331</v>
      </c>
      <c r="F108" s="257"/>
      <c r="G108" s="195"/>
      <c r="H108" s="195"/>
      <c r="I108" s="195"/>
      <c r="J108" s="195"/>
      <c r="K108" s="195"/>
      <c r="L108" s="309" t="s">
        <v>438</v>
      </c>
      <c r="M108" s="219"/>
      <c r="N108" s="8"/>
      <c r="O108" s="271"/>
    </row>
    <row r="109" spans="1:16" s="233" customFormat="1" ht="12.75">
      <c r="A109" s="272"/>
      <c r="B109" s="272"/>
      <c r="C109" s="272"/>
      <c r="D109" s="272"/>
      <c r="E109" s="272"/>
      <c r="F109" s="272"/>
      <c r="G109" s="272"/>
      <c r="H109" s="272"/>
      <c r="I109" s="272"/>
      <c r="J109" s="272"/>
      <c r="K109" s="273"/>
      <c r="L109" s="9"/>
      <c r="M109" s="9"/>
      <c r="N109" s="8"/>
      <c r="O109" s="294"/>
      <c r="P109" s="285"/>
    </row>
    <row r="110" spans="2:15" ht="12.75" customHeight="1">
      <c r="B110" s="195"/>
      <c r="C110" s="274"/>
      <c r="D110" s="257"/>
      <c r="E110" s="272"/>
      <c r="F110" s="272" t="s">
        <v>416</v>
      </c>
      <c r="G110" s="257"/>
      <c r="H110" s="257"/>
      <c r="I110" s="257"/>
      <c r="J110" s="258"/>
      <c r="K110" s="311"/>
      <c r="L110" s="310"/>
      <c r="M110" s="186"/>
      <c r="N110" s="310" t="s">
        <v>439</v>
      </c>
      <c r="O110" s="295"/>
    </row>
    <row r="111" spans="1:16" s="233" customFormat="1" ht="12.75">
      <c r="A111" s="272"/>
      <c r="B111" s="272"/>
      <c r="C111" s="272"/>
      <c r="D111" s="272"/>
      <c r="G111" s="272"/>
      <c r="H111" s="272"/>
      <c r="I111" s="272"/>
      <c r="J111" s="272"/>
      <c r="K111" s="273"/>
      <c r="L111" s="9"/>
      <c r="M111" s="9"/>
      <c r="N111" s="22"/>
      <c r="O111" s="294"/>
      <c r="P111" s="285"/>
    </row>
    <row r="112" spans="1:16" s="233" customFormat="1" ht="12.75">
      <c r="A112" s="272"/>
      <c r="B112" s="272"/>
      <c r="C112" s="272"/>
      <c r="D112" s="272"/>
      <c r="G112" s="272"/>
      <c r="H112" s="272"/>
      <c r="I112" s="272"/>
      <c r="J112" s="272"/>
      <c r="K112" s="273"/>
      <c r="L112" s="186"/>
      <c r="M112" s="9"/>
      <c r="N112" s="22"/>
      <c r="O112" s="294"/>
      <c r="P112" s="285"/>
    </row>
    <row r="113" spans="11:16" s="233" customFormat="1" ht="12.75">
      <c r="K113" s="275"/>
      <c r="L113" s="309" t="s">
        <v>440</v>
      </c>
      <c r="M113" s="309"/>
      <c r="N113" s="22"/>
      <c r="O113" s="294"/>
      <c r="P113" s="285"/>
    </row>
    <row r="114" spans="11:16" s="233" customFormat="1" ht="12.75">
      <c r="K114" s="275"/>
      <c r="L114" s="8"/>
      <c r="M114" s="8"/>
      <c r="N114" s="22"/>
      <c r="O114" s="294"/>
      <c r="P114" s="285"/>
    </row>
    <row r="115" spans="11:16" s="233" customFormat="1" ht="12">
      <c r="K115" s="275"/>
      <c r="L115" s="310"/>
      <c r="M115" s="186"/>
      <c r="N115" s="310" t="s">
        <v>441</v>
      </c>
      <c r="O115" s="294"/>
      <c r="P115" s="285"/>
    </row>
    <row r="116" spans="11:16" s="233" customFormat="1" ht="12">
      <c r="K116" s="275"/>
      <c r="O116" s="294"/>
      <c r="P116" s="285"/>
    </row>
    <row r="117" spans="11:16" s="233" customFormat="1" ht="12">
      <c r="K117" s="275"/>
      <c r="O117" s="294"/>
      <c r="P117" s="285"/>
    </row>
    <row r="118" spans="11:16" s="233" customFormat="1" ht="12">
      <c r="K118" s="275"/>
      <c r="L118" s="275"/>
      <c r="M118" s="275"/>
      <c r="O118" s="294"/>
      <c r="P118" s="285"/>
    </row>
    <row r="119" spans="11:16" s="233" customFormat="1" ht="12">
      <c r="K119" s="275"/>
      <c r="L119" s="275"/>
      <c r="M119" s="275"/>
      <c r="O119" s="294"/>
      <c r="P119" s="285"/>
    </row>
    <row r="120" spans="11:16" s="233" customFormat="1" ht="12">
      <c r="K120" s="275"/>
      <c r="L120" s="275"/>
      <c r="M120" s="275"/>
      <c r="O120" s="294"/>
      <c r="P120" s="285"/>
    </row>
    <row r="121" spans="6:16" s="233" customFormat="1" ht="12">
      <c r="F121" s="272"/>
      <c r="G121" s="272"/>
      <c r="H121" s="272"/>
      <c r="I121" s="272"/>
      <c r="K121" s="275"/>
      <c r="L121" s="275"/>
      <c r="M121" s="275"/>
      <c r="O121" s="294"/>
      <c r="P121" s="285"/>
    </row>
    <row r="122" spans="11:16" s="233" customFormat="1" ht="12">
      <c r="K122" s="275"/>
      <c r="L122" s="275"/>
      <c r="M122" s="275"/>
      <c r="O122" s="294"/>
      <c r="P122" s="285"/>
    </row>
    <row r="123" spans="11:16" s="233" customFormat="1" ht="12">
      <c r="K123" s="275"/>
      <c r="L123" s="275"/>
      <c r="M123" s="275"/>
      <c r="O123" s="294"/>
      <c r="P123" s="285"/>
    </row>
    <row r="124" spans="11:16" s="233" customFormat="1" ht="12">
      <c r="K124" s="275"/>
      <c r="L124" s="275"/>
      <c r="M124" s="275"/>
      <c r="O124" s="294"/>
      <c r="P124" s="285"/>
    </row>
    <row r="125" spans="11:16" s="233" customFormat="1" ht="12">
      <c r="K125" s="275"/>
      <c r="L125" s="275"/>
      <c r="M125" s="275"/>
      <c r="O125" s="294"/>
      <c r="P125" s="285"/>
    </row>
    <row r="126" spans="11:16" s="233" customFormat="1" ht="12">
      <c r="K126" s="275"/>
      <c r="L126" s="275"/>
      <c r="M126" s="275"/>
      <c r="O126" s="294"/>
      <c r="P126" s="285"/>
    </row>
    <row r="127" spans="11:16" s="233" customFormat="1" ht="12">
      <c r="K127" s="275"/>
      <c r="L127" s="275"/>
      <c r="M127" s="275"/>
      <c r="O127" s="294"/>
      <c r="P127" s="285"/>
    </row>
    <row r="128" spans="11:16" s="233" customFormat="1" ht="12">
      <c r="K128" s="275"/>
      <c r="L128" s="275"/>
      <c r="M128" s="275"/>
      <c r="O128" s="294"/>
      <c r="P128" s="285"/>
    </row>
    <row r="129" spans="11:16" s="233" customFormat="1" ht="12">
      <c r="K129" s="275"/>
      <c r="L129" s="275"/>
      <c r="M129" s="275"/>
      <c r="O129" s="294"/>
      <c r="P129" s="285"/>
    </row>
    <row r="130" spans="11:16" s="233" customFormat="1" ht="12">
      <c r="K130" s="275"/>
      <c r="L130" s="275"/>
      <c r="M130" s="275"/>
      <c r="O130" s="294"/>
      <c r="P130" s="285"/>
    </row>
    <row r="131" spans="11:16" s="233" customFormat="1" ht="12">
      <c r="K131" s="275"/>
      <c r="L131" s="275"/>
      <c r="M131" s="275"/>
      <c r="O131" s="294"/>
      <c r="P131" s="285"/>
    </row>
    <row r="132" spans="11:16" s="233" customFormat="1" ht="12">
      <c r="K132" s="275"/>
      <c r="L132" s="275"/>
      <c r="M132" s="275"/>
      <c r="O132" s="294"/>
      <c r="P132" s="285"/>
    </row>
    <row r="133" spans="11:16" s="233" customFormat="1" ht="12">
      <c r="K133" s="275"/>
      <c r="L133" s="275"/>
      <c r="M133" s="275"/>
      <c r="O133" s="294"/>
      <c r="P133" s="285"/>
    </row>
    <row r="134" spans="11:16" s="233" customFormat="1" ht="12">
      <c r="K134" s="275"/>
      <c r="L134" s="275"/>
      <c r="M134" s="275"/>
      <c r="O134" s="294"/>
      <c r="P134" s="285"/>
    </row>
    <row r="135" spans="11:16" s="233" customFormat="1" ht="12">
      <c r="K135" s="275"/>
      <c r="L135" s="275"/>
      <c r="M135" s="275"/>
      <c r="O135" s="294"/>
      <c r="P135" s="285"/>
    </row>
    <row r="136" spans="11:16" s="233" customFormat="1" ht="12">
      <c r="K136" s="275"/>
      <c r="L136" s="275"/>
      <c r="M136" s="275"/>
      <c r="O136" s="294"/>
      <c r="P136" s="285"/>
    </row>
    <row r="137" spans="11:16" s="233" customFormat="1" ht="12">
      <c r="K137" s="275"/>
      <c r="L137" s="275"/>
      <c r="M137" s="275"/>
      <c r="O137" s="294"/>
      <c r="P137" s="285"/>
    </row>
    <row r="138" spans="11:16" s="233" customFormat="1" ht="12">
      <c r="K138" s="275"/>
      <c r="L138" s="275"/>
      <c r="M138" s="275"/>
      <c r="O138" s="294"/>
      <c r="P138" s="285"/>
    </row>
    <row r="139" spans="11:16" s="233" customFormat="1" ht="12">
      <c r="K139" s="275"/>
      <c r="L139" s="275"/>
      <c r="M139" s="275"/>
      <c r="O139" s="294"/>
      <c r="P139" s="285"/>
    </row>
    <row r="140" spans="11:16" s="233" customFormat="1" ht="12">
      <c r="K140" s="275"/>
      <c r="L140" s="275"/>
      <c r="M140" s="275"/>
      <c r="O140" s="294"/>
      <c r="P140" s="285"/>
    </row>
    <row r="141" spans="11:16" s="233" customFormat="1" ht="12">
      <c r="K141" s="275"/>
      <c r="L141" s="275"/>
      <c r="M141" s="275"/>
      <c r="O141" s="294"/>
      <c r="P141" s="285"/>
    </row>
    <row r="142" spans="11:16" s="233" customFormat="1" ht="12">
      <c r="K142" s="275"/>
      <c r="L142" s="275"/>
      <c r="M142" s="275"/>
      <c r="O142" s="294"/>
      <c r="P142" s="285"/>
    </row>
    <row r="143" spans="11:16" s="233" customFormat="1" ht="12">
      <c r="K143" s="275"/>
      <c r="L143" s="275"/>
      <c r="M143" s="275"/>
      <c r="O143" s="294"/>
      <c r="P143" s="285"/>
    </row>
    <row r="144" spans="11:16" s="233" customFormat="1" ht="12">
      <c r="K144" s="275"/>
      <c r="L144" s="275"/>
      <c r="M144" s="275"/>
      <c r="O144" s="294"/>
      <c r="P144" s="285"/>
    </row>
    <row r="145" spans="11:16" s="233" customFormat="1" ht="12">
      <c r="K145" s="275"/>
      <c r="L145" s="275"/>
      <c r="M145" s="275"/>
      <c r="O145" s="294"/>
      <c r="P145" s="285"/>
    </row>
    <row r="146" spans="11:16" s="233" customFormat="1" ht="12">
      <c r="K146" s="275"/>
      <c r="L146" s="275"/>
      <c r="M146" s="275"/>
      <c r="O146" s="294"/>
      <c r="P146" s="285"/>
    </row>
    <row r="147" spans="11:16" s="233" customFormat="1" ht="12">
      <c r="K147" s="275"/>
      <c r="L147" s="275"/>
      <c r="M147" s="275"/>
      <c r="O147" s="294"/>
      <c r="P147" s="285"/>
    </row>
    <row r="148" spans="11:16" s="233" customFormat="1" ht="12">
      <c r="K148" s="275"/>
      <c r="L148" s="275"/>
      <c r="M148" s="275"/>
      <c r="O148" s="294"/>
      <c r="P148" s="285"/>
    </row>
  </sheetData>
  <mergeCells count="22">
    <mergeCell ref="H11:H14"/>
    <mergeCell ref="I11:I14"/>
    <mergeCell ref="A104:N104"/>
    <mergeCell ref="A10:A14"/>
    <mergeCell ref="J10:O10"/>
    <mergeCell ref="D11:D14"/>
    <mergeCell ref="E11:E14"/>
    <mergeCell ref="B10:I10"/>
    <mergeCell ref="M1:N1"/>
    <mergeCell ref="O1:P1"/>
    <mergeCell ref="G4:I4"/>
    <mergeCell ref="M6:P6"/>
    <mergeCell ref="P10:P14"/>
    <mergeCell ref="B11:B14"/>
    <mergeCell ref="C11:C14"/>
    <mergeCell ref="J11:J14"/>
    <mergeCell ref="K11:N11"/>
    <mergeCell ref="O11:O14"/>
    <mergeCell ref="K12:L13"/>
    <mergeCell ref="M12:N13"/>
    <mergeCell ref="G11:G14"/>
    <mergeCell ref="F11:F14"/>
  </mergeCells>
  <printOptions/>
  <pageMargins left="0.25" right="0.28" top="0.57" bottom="0.42" header="0.3" footer="0.31"/>
  <pageSetup fitToHeight="3" fitToWidth="1" horizontalDpi="300" verticalDpi="300" orientation="landscape" paperSize="9" scale="77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6">
      <selection activeCell="H39" sqref="H39"/>
    </sheetView>
  </sheetViews>
  <sheetFormatPr defaultColWidth="9.140625" defaultRowHeight="12.75"/>
  <cols>
    <col min="1" max="1" width="33.140625" style="24" customWidth="1"/>
    <col min="2" max="2" width="13.28125" style="24" customWidth="1"/>
    <col min="3" max="3" width="12.00390625" style="24" customWidth="1"/>
    <col min="4" max="4" width="13.140625" style="24" customWidth="1"/>
    <col min="5" max="6" width="9.140625" style="24" customWidth="1"/>
    <col min="7" max="7" width="11.7109375" style="24" bestFit="1" customWidth="1"/>
    <col min="8" max="16384" width="9.140625" style="24" customWidth="1"/>
  </cols>
  <sheetData>
    <row r="1" spans="1:4" ht="12.75">
      <c r="A1" s="189"/>
      <c r="B1" s="188"/>
      <c r="C1" s="369" t="s">
        <v>332</v>
      </c>
      <c r="D1" s="370"/>
    </row>
    <row r="2" spans="1:4" ht="12.75">
      <c r="A2" s="189"/>
      <c r="B2" s="188"/>
      <c r="C2" s="190"/>
      <c r="D2" s="191"/>
    </row>
    <row r="3" spans="1:5" ht="14.25">
      <c r="A3" s="189"/>
      <c r="B3" s="241" t="s">
        <v>106</v>
      </c>
      <c r="C3" s="189"/>
      <c r="D3" s="189"/>
      <c r="E3" s="242"/>
    </row>
    <row r="4" spans="1:5" ht="14.25">
      <c r="A4" s="371" t="s">
        <v>333</v>
      </c>
      <c r="B4" s="371"/>
      <c r="C4" s="372"/>
      <c r="D4" s="365"/>
      <c r="E4" s="365"/>
    </row>
    <row r="5" spans="1:4" ht="14.25">
      <c r="A5" s="174"/>
      <c r="B5" s="174"/>
      <c r="C5" s="174"/>
      <c r="D5" s="176"/>
    </row>
    <row r="6" spans="1:6" ht="12.75">
      <c r="A6" s="373"/>
      <c r="B6" s="373"/>
      <c r="C6" s="346" t="s">
        <v>210</v>
      </c>
      <c r="D6" s="346"/>
      <c r="E6" s="346"/>
      <c r="F6" s="346"/>
    </row>
    <row r="7" spans="1:4" ht="18" customHeight="1">
      <c r="A7" s="200" t="s">
        <v>70</v>
      </c>
      <c r="B7" s="192"/>
      <c r="C7" s="374"/>
      <c r="D7" s="374"/>
    </row>
    <row r="8" spans="1:4" ht="12.75">
      <c r="A8" s="298" t="s">
        <v>424</v>
      </c>
      <c r="B8" s="179"/>
      <c r="C8" s="188"/>
      <c r="D8" s="188"/>
    </row>
    <row r="9" spans="1:4" ht="12.75">
      <c r="A9" s="22"/>
      <c r="B9" s="8"/>
      <c r="C9" s="8"/>
      <c r="D9" s="175" t="s">
        <v>73</v>
      </c>
    </row>
    <row r="10" spans="1:4" ht="27.75" customHeight="1">
      <c r="A10" s="355" t="s">
        <v>334</v>
      </c>
      <c r="B10" s="337" t="s">
        <v>335</v>
      </c>
      <c r="C10" s="337"/>
      <c r="D10" s="337" t="s">
        <v>336</v>
      </c>
    </row>
    <row r="11" spans="1:4" ht="38.25" customHeight="1">
      <c r="A11" s="375"/>
      <c r="B11" s="42" t="s">
        <v>337</v>
      </c>
      <c r="C11" s="42" t="s">
        <v>338</v>
      </c>
      <c r="D11" s="337"/>
    </row>
    <row r="12" spans="1:4" ht="12.75">
      <c r="A12" s="193" t="s">
        <v>6</v>
      </c>
      <c r="B12" s="61">
        <v>1</v>
      </c>
      <c r="C12" s="61">
        <v>3</v>
      </c>
      <c r="D12" s="61">
        <v>4</v>
      </c>
    </row>
    <row r="13" spans="1:4" ht="12.75">
      <c r="A13" s="184" t="s">
        <v>339</v>
      </c>
      <c r="B13" s="65" t="s">
        <v>108</v>
      </c>
      <c r="C13" s="65"/>
      <c r="D13" s="65" t="s">
        <v>108</v>
      </c>
    </row>
    <row r="14" spans="1:4" ht="12.75">
      <c r="A14" s="66" t="s">
        <v>340</v>
      </c>
      <c r="B14" s="74"/>
      <c r="C14" s="74"/>
      <c r="D14" s="65" t="s">
        <v>108</v>
      </c>
    </row>
    <row r="15" spans="1:4" ht="12.75">
      <c r="A15" s="66"/>
      <c r="B15" s="74"/>
      <c r="C15" s="74"/>
      <c r="D15" s="65"/>
    </row>
    <row r="16" spans="1:4" ht="12.75">
      <c r="A16" s="66"/>
      <c r="B16" s="74"/>
      <c r="C16" s="74"/>
      <c r="D16" s="65"/>
    </row>
    <row r="17" spans="1:4" ht="12.75">
      <c r="A17" s="183" t="s">
        <v>341</v>
      </c>
      <c r="B17" s="182">
        <v>0</v>
      </c>
      <c r="C17" s="182">
        <v>0</v>
      </c>
      <c r="D17" s="65"/>
    </row>
    <row r="18" spans="1:4" ht="12.75">
      <c r="A18" s="66" t="s">
        <v>342</v>
      </c>
      <c r="B18" s="74"/>
      <c r="C18" s="74"/>
      <c r="D18" s="65" t="s">
        <v>108</v>
      </c>
    </row>
    <row r="19" spans="1:4" ht="12.75">
      <c r="A19" s="66"/>
      <c r="B19" s="74"/>
      <c r="C19" s="74"/>
      <c r="D19" s="65"/>
    </row>
    <row r="20" spans="1:8" ht="22.5">
      <c r="A20" s="225" t="s">
        <v>378</v>
      </c>
      <c r="B20" s="228">
        <v>101030.3091</v>
      </c>
      <c r="C20" s="213">
        <v>108223.67</v>
      </c>
      <c r="D20" s="296">
        <v>2.792</v>
      </c>
      <c r="F20" s="286"/>
      <c r="G20" s="237"/>
      <c r="H20" s="286"/>
    </row>
    <row r="21" spans="1:4" ht="12.75">
      <c r="A21" s="297"/>
      <c r="B21" s="226"/>
      <c r="C21" s="213"/>
      <c r="D21" s="46"/>
    </row>
    <row r="22" spans="1:7" ht="14.25" customHeight="1">
      <c r="A22" s="183" t="s">
        <v>343</v>
      </c>
      <c r="B22" s="229">
        <f>B20+B21</f>
        <v>101030.3091</v>
      </c>
      <c r="C22" s="214">
        <f>C20+C21</f>
        <v>108223.67</v>
      </c>
      <c r="D22" s="227"/>
      <c r="G22" s="286"/>
    </row>
    <row r="23" spans="1:4" ht="12.75">
      <c r="A23" s="66"/>
      <c r="B23" s="65"/>
      <c r="C23" s="65"/>
      <c r="D23" s="74" t="s">
        <v>108</v>
      </c>
    </row>
    <row r="24" spans="1:4" ht="12.75">
      <c r="A24" s="184" t="s">
        <v>344</v>
      </c>
      <c r="B24" s="65" t="s">
        <v>108</v>
      </c>
      <c r="C24" s="65"/>
      <c r="D24" s="74" t="s">
        <v>108</v>
      </c>
    </row>
    <row r="25" spans="1:4" ht="12.75">
      <c r="A25" s="66" t="s">
        <v>340</v>
      </c>
      <c r="B25" s="74"/>
      <c r="C25" s="74"/>
      <c r="D25" s="194"/>
    </row>
    <row r="26" spans="1:4" ht="12.75">
      <c r="A26" s="297"/>
      <c r="B26" s="226"/>
      <c r="C26" s="213"/>
      <c r="D26" s="194"/>
    </row>
    <row r="27" spans="1:4" ht="12.75">
      <c r="A27" s="66"/>
      <c r="B27" s="74"/>
      <c r="C27" s="74"/>
      <c r="D27" s="194"/>
    </row>
    <row r="28" spans="1:4" ht="12.75">
      <c r="A28" s="183" t="s">
        <v>345</v>
      </c>
      <c r="B28" s="182">
        <v>0</v>
      </c>
      <c r="C28" s="182">
        <v>0</v>
      </c>
      <c r="D28" s="74"/>
    </row>
    <row r="29" spans="1:4" ht="12.75">
      <c r="A29" s="66" t="s">
        <v>346</v>
      </c>
      <c r="B29" s="74"/>
      <c r="C29" s="74"/>
      <c r="D29" s="194"/>
    </row>
    <row r="30" spans="1:7" ht="21.75">
      <c r="A30" s="297" t="s">
        <v>428</v>
      </c>
      <c r="B30" s="226">
        <v>4739.34</v>
      </c>
      <c r="C30" s="213">
        <v>91581.11</v>
      </c>
      <c r="D30" s="307">
        <v>0.089</v>
      </c>
      <c r="G30" s="306"/>
    </row>
    <row r="31" spans="1:4" ht="12.75">
      <c r="A31" s="66"/>
      <c r="B31" s="74"/>
      <c r="C31" s="74"/>
      <c r="D31" s="194"/>
    </row>
    <row r="32" spans="1:7" ht="12.75">
      <c r="A32" s="183" t="s">
        <v>347</v>
      </c>
      <c r="B32" s="304">
        <f>SUM(B30:B31)</f>
        <v>4739.34</v>
      </c>
      <c r="C32" s="218">
        <f>SUM(C30:C31)</f>
        <v>91581.11</v>
      </c>
      <c r="D32" s="65"/>
      <c r="G32" s="306"/>
    </row>
    <row r="33" spans="1:7" ht="15.75" customHeight="1">
      <c r="A33" s="183" t="s">
        <v>348</v>
      </c>
      <c r="B33" s="305">
        <f>B22+B32</f>
        <v>105769.6491</v>
      </c>
      <c r="C33" s="218">
        <f>C22+C32</f>
        <v>199804.78</v>
      </c>
      <c r="D33" s="65"/>
      <c r="G33" s="286"/>
    </row>
    <row r="34" spans="1:4" ht="12.75">
      <c r="A34" s="195"/>
      <c r="B34" s="56"/>
      <c r="C34" s="56"/>
      <c r="D34" s="56"/>
    </row>
    <row r="35" spans="1:4" ht="12.75">
      <c r="A35" s="9" t="s">
        <v>426</v>
      </c>
      <c r="B35" s="187" t="s">
        <v>331</v>
      </c>
      <c r="C35" s="180"/>
      <c r="D35" s="8"/>
    </row>
    <row r="36" spans="1:4" ht="12.75">
      <c r="A36" s="9"/>
      <c r="B36" s="91"/>
      <c r="C36" s="91"/>
      <c r="D36" s="92"/>
    </row>
    <row r="37" spans="2:3" ht="11.25" customHeight="1">
      <c r="B37" s="91"/>
      <c r="C37" s="91" t="s">
        <v>421</v>
      </c>
    </row>
    <row r="38" ht="12">
      <c r="A38" s="92"/>
    </row>
    <row r="39" spans="2:4" ht="12.75">
      <c r="B39" s="309" t="s">
        <v>438</v>
      </c>
      <c r="C39" s="219"/>
      <c r="D39" s="8"/>
    </row>
    <row r="40" spans="2:4" ht="12.75">
      <c r="B40" s="9"/>
      <c r="C40" s="9"/>
      <c r="D40" s="8"/>
    </row>
    <row r="41" spans="2:3" ht="12.75" customHeight="1">
      <c r="B41" s="310"/>
      <c r="C41" s="310" t="s">
        <v>439</v>
      </c>
    </row>
    <row r="42" spans="2:4" ht="12.75">
      <c r="B42" s="9"/>
      <c r="C42" s="9"/>
      <c r="D42" s="22"/>
    </row>
    <row r="43" spans="2:4" ht="12.75">
      <c r="B43" s="186"/>
      <c r="C43" s="9"/>
      <c r="D43" s="22"/>
    </row>
    <row r="44" spans="2:4" ht="12.75">
      <c r="B44" s="309" t="s">
        <v>440</v>
      </c>
      <c r="C44" s="309"/>
      <c r="D44" s="22"/>
    </row>
    <row r="45" spans="2:4" ht="12.75">
      <c r="B45" s="8"/>
      <c r="C45" s="8"/>
      <c r="D45" s="22"/>
    </row>
    <row r="46" spans="2:3" ht="12">
      <c r="B46" s="310"/>
      <c r="C46" s="310" t="s">
        <v>441</v>
      </c>
    </row>
  </sheetData>
  <mergeCells count="8">
    <mergeCell ref="C7:D7"/>
    <mergeCell ref="A10:A11"/>
    <mergeCell ref="B10:C10"/>
    <mergeCell ref="D10:D11"/>
    <mergeCell ref="C1:D1"/>
    <mergeCell ref="A4:E4"/>
    <mergeCell ref="A6:B6"/>
    <mergeCell ref="C6:F6"/>
  </mergeCells>
  <printOptions/>
  <pageMargins left="1.29" right="0.75" top="0.98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9">
      <selection activeCell="E41" sqref="E41"/>
    </sheetView>
  </sheetViews>
  <sheetFormatPr defaultColWidth="9.140625" defaultRowHeight="12" customHeight="1"/>
  <cols>
    <col min="1" max="1" width="36.57421875" style="8" customWidth="1"/>
    <col min="2" max="2" width="11.421875" style="8" customWidth="1"/>
    <col min="3" max="3" width="12.140625" style="8" customWidth="1"/>
    <col min="4" max="4" width="9.140625" style="8" customWidth="1"/>
    <col min="5" max="5" width="78.421875" style="8" customWidth="1"/>
    <col min="6" max="16384" width="9.140625" style="8" customWidth="1"/>
  </cols>
  <sheetData>
    <row r="1" ht="12" customHeight="1">
      <c r="C1" s="196" t="s">
        <v>349</v>
      </c>
    </row>
    <row r="2" spans="1:5" ht="14.25" customHeight="1">
      <c r="A2" s="197"/>
      <c r="B2" s="197"/>
      <c r="C2" s="18"/>
      <c r="D2" s="197"/>
      <c r="E2" s="197"/>
    </row>
    <row r="3" spans="1:5" ht="12" customHeight="1">
      <c r="A3" s="350" t="s">
        <v>350</v>
      </c>
      <c r="B3" s="350"/>
      <c r="C3" s="18"/>
      <c r="D3" s="18"/>
      <c r="E3" s="18"/>
    </row>
    <row r="4" spans="1:5" ht="12" customHeight="1">
      <c r="A4" s="364" t="s">
        <v>351</v>
      </c>
      <c r="B4" s="376"/>
      <c r="C4" s="175"/>
      <c r="D4" s="179"/>
      <c r="E4" s="179"/>
    </row>
    <row r="5" spans="1:5" ht="12" customHeight="1">
      <c r="A5" s="175"/>
      <c r="B5" s="175"/>
      <c r="C5" s="175"/>
      <c r="D5" s="179"/>
      <c r="E5" s="179"/>
    </row>
    <row r="6" spans="1:5" ht="12" customHeight="1">
      <c r="A6" s="175"/>
      <c r="B6" s="175"/>
      <c r="C6" s="175"/>
      <c r="D6" s="179"/>
      <c r="E6" s="179"/>
    </row>
    <row r="7" spans="1:5" ht="12" customHeight="1">
      <c r="A7" s="200" t="s">
        <v>70</v>
      </c>
      <c r="B7" s="204" t="s">
        <v>210</v>
      </c>
      <c r="C7" s="204"/>
      <c r="D7" s="204"/>
      <c r="E7" s="204"/>
    </row>
    <row r="8" spans="1:4" ht="12" customHeight="1">
      <c r="A8" s="251" t="s">
        <v>424</v>
      </c>
      <c r="B8" s="179"/>
      <c r="C8" s="199"/>
      <c r="D8" s="18"/>
    </row>
    <row r="9" spans="1:4" ht="12" customHeight="1">
      <c r="A9" s="198"/>
      <c r="B9" s="179"/>
      <c r="C9" s="199"/>
      <c r="D9" s="18"/>
    </row>
    <row r="10" spans="1:4" ht="12" customHeight="1">
      <c r="A10" s="198"/>
      <c r="B10" s="179"/>
      <c r="C10" s="199" t="s">
        <v>73</v>
      </c>
      <c r="D10" s="18"/>
    </row>
    <row r="11" spans="1:5" ht="12" customHeight="1">
      <c r="A11" s="377" t="s">
        <v>110</v>
      </c>
      <c r="B11" s="347" t="s">
        <v>352</v>
      </c>
      <c r="C11" s="347"/>
      <c r="D11" s="179"/>
      <c r="E11" s="179"/>
    </row>
    <row r="12" spans="1:3" ht="26.25" customHeight="1">
      <c r="A12" s="378"/>
      <c r="B12" s="61" t="s">
        <v>353</v>
      </c>
      <c r="C12" s="61" t="s">
        <v>354</v>
      </c>
    </row>
    <row r="13" spans="1:9" ht="12" customHeight="1">
      <c r="A13" s="70" t="s">
        <v>6</v>
      </c>
      <c r="B13" s="70">
        <v>1</v>
      </c>
      <c r="C13" s="70">
        <v>2</v>
      </c>
      <c r="E13" s="179"/>
      <c r="F13" s="179"/>
      <c r="G13" s="179"/>
      <c r="H13" s="179"/>
      <c r="I13" s="179"/>
    </row>
    <row r="14" spans="1:9" ht="12" customHeight="1">
      <c r="A14" s="64" t="s">
        <v>355</v>
      </c>
      <c r="B14" s="65"/>
      <c r="C14" s="65"/>
      <c r="E14" s="179"/>
      <c r="F14" s="179"/>
      <c r="G14" s="179"/>
      <c r="H14" s="179"/>
      <c r="I14" s="179"/>
    </row>
    <row r="15" spans="1:9" ht="12" customHeight="1">
      <c r="A15" s="65" t="s">
        <v>356</v>
      </c>
      <c r="B15" s="216">
        <v>3837</v>
      </c>
      <c r="C15" s="216">
        <v>3837</v>
      </c>
      <c r="E15" s="179"/>
      <c r="F15" s="179"/>
      <c r="G15" s="179"/>
      <c r="H15" s="179"/>
      <c r="I15" s="179"/>
    </row>
    <row r="16" spans="1:9" ht="12" customHeight="1">
      <c r="A16" s="65" t="s">
        <v>357</v>
      </c>
      <c r="B16" s="216">
        <v>94423</v>
      </c>
      <c r="C16" s="216">
        <v>31900</v>
      </c>
      <c r="E16" s="179"/>
      <c r="F16" s="179"/>
      <c r="G16" s="179"/>
      <c r="H16" s="179"/>
      <c r="I16" s="179"/>
    </row>
    <row r="17" spans="1:9" ht="12" customHeight="1">
      <c r="A17" s="65" t="s">
        <v>375</v>
      </c>
      <c r="B17" s="216">
        <v>169504</v>
      </c>
      <c r="C17" s="216">
        <v>159881</v>
      </c>
      <c r="E17" s="179"/>
      <c r="F17" s="179"/>
      <c r="G17" s="179"/>
      <c r="H17" s="179"/>
      <c r="I17" s="179"/>
    </row>
    <row r="18" spans="1:9" ht="12" customHeight="1">
      <c r="A18" s="65" t="s">
        <v>358</v>
      </c>
      <c r="B18" s="216"/>
      <c r="C18" s="216"/>
      <c r="E18" s="179"/>
      <c r="F18" s="179"/>
      <c r="G18" s="179"/>
      <c r="H18" s="179"/>
      <c r="I18" s="179"/>
    </row>
    <row r="19" spans="1:9" ht="12" customHeight="1">
      <c r="A19" s="65" t="s">
        <v>359</v>
      </c>
      <c r="B19" s="215"/>
      <c r="C19" s="215"/>
      <c r="E19" s="179"/>
      <c r="F19" s="179"/>
      <c r="G19" s="179"/>
      <c r="H19" s="179"/>
      <c r="I19" s="179"/>
    </row>
    <row r="20" spans="1:9" ht="12" customHeight="1">
      <c r="A20" s="182" t="s">
        <v>360</v>
      </c>
      <c r="B20" s="218">
        <f>SUM(B15:B19)</f>
        <v>267764</v>
      </c>
      <c r="C20" s="218">
        <f>SUM(C15:C19)</f>
        <v>195618</v>
      </c>
      <c r="D20" s="223"/>
      <c r="E20" s="179"/>
      <c r="F20" s="179"/>
      <c r="G20" s="179"/>
      <c r="H20" s="179"/>
      <c r="I20" s="179"/>
    </row>
    <row r="21" spans="1:9" ht="12" customHeight="1">
      <c r="A21" s="64" t="s">
        <v>361</v>
      </c>
      <c r="B21" s="65"/>
      <c r="C21" s="65"/>
      <c r="E21" s="179"/>
      <c r="F21" s="179"/>
      <c r="G21" s="179"/>
      <c r="H21" s="179"/>
      <c r="I21" s="179"/>
    </row>
    <row r="22" spans="1:9" ht="12" customHeight="1">
      <c r="A22" s="65" t="s">
        <v>362</v>
      </c>
      <c r="B22" s="74"/>
      <c r="C22" s="74"/>
      <c r="E22" s="179"/>
      <c r="F22" s="179"/>
      <c r="G22" s="179"/>
      <c r="H22" s="179"/>
      <c r="I22" s="179"/>
    </row>
    <row r="23" spans="1:9" ht="12" customHeight="1">
      <c r="A23" s="65" t="s">
        <v>363</v>
      </c>
      <c r="B23" s="74"/>
      <c r="C23" s="74"/>
      <c r="E23" s="179"/>
      <c r="F23" s="179"/>
      <c r="G23" s="179"/>
      <c r="H23" s="179"/>
      <c r="I23" s="179"/>
    </row>
    <row r="24" spans="1:9" ht="12" customHeight="1">
      <c r="A24" s="65" t="s">
        <v>364</v>
      </c>
      <c r="B24" s="74"/>
      <c r="C24" s="74"/>
      <c r="E24" s="179"/>
      <c r="F24" s="179"/>
      <c r="G24" s="179"/>
      <c r="H24" s="179"/>
      <c r="I24" s="179"/>
    </row>
    <row r="25" spans="1:9" ht="12" customHeight="1">
      <c r="A25" s="66" t="s">
        <v>365</v>
      </c>
      <c r="B25" s="74"/>
      <c r="C25" s="74"/>
      <c r="E25" s="179"/>
      <c r="F25" s="179"/>
      <c r="G25" s="179"/>
      <c r="H25" s="179"/>
      <c r="I25" s="179"/>
    </row>
    <row r="26" spans="1:9" ht="12" customHeight="1">
      <c r="A26" s="66" t="s">
        <v>366</v>
      </c>
      <c r="B26" s="74"/>
      <c r="C26" s="74"/>
      <c r="E26" s="179"/>
      <c r="F26" s="179"/>
      <c r="G26" s="179"/>
      <c r="H26" s="179"/>
      <c r="I26" s="179"/>
    </row>
    <row r="27" spans="1:9" ht="12" customHeight="1">
      <c r="A27" s="66" t="s">
        <v>367</v>
      </c>
      <c r="B27" s="74"/>
      <c r="C27" s="74"/>
      <c r="E27" s="179"/>
      <c r="F27" s="179"/>
      <c r="G27" s="179"/>
      <c r="H27" s="179"/>
      <c r="I27" s="179"/>
    </row>
    <row r="28" spans="1:9" ht="12" customHeight="1">
      <c r="A28" s="65" t="s">
        <v>359</v>
      </c>
      <c r="B28" s="74"/>
      <c r="C28" s="74"/>
      <c r="E28" s="179"/>
      <c r="F28" s="179"/>
      <c r="G28" s="179"/>
      <c r="H28" s="179"/>
      <c r="I28" s="179"/>
    </row>
    <row r="29" spans="1:9" ht="12" customHeight="1">
      <c r="A29" s="182" t="s">
        <v>368</v>
      </c>
      <c r="B29" s="74"/>
      <c r="C29" s="74"/>
      <c r="E29" s="179"/>
      <c r="F29" s="179"/>
      <c r="G29" s="179"/>
      <c r="H29" s="179"/>
      <c r="I29" s="179"/>
    </row>
    <row r="30" spans="1:9" ht="12" customHeight="1">
      <c r="A30" s="56"/>
      <c r="B30" s="56"/>
      <c r="C30" s="56"/>
      <c r="D30" s="59"/>
      <c r="E30" s="179"/>
      <c r="F30" s="179"/>
      <c r="G30" s="179"/>
      <c r="H30" s="179"/>
      <c r="I30" s="179"/>
    </row>
    <row r="31" spans="1:9" ht="12" customHeight="1">
      <c r="A31" s="9" t="s">
        <v>426</v>
      </c>
      <c r="B31" s="187"/>
      <c r="C31" s="180"/>
      <c r="D31" s="59"/>
      <c r="E31" s="179"/>
      <c r="F31" s="179"/>
      <c r="G31" s="179"/>
      <c r="H31" s="179"/>
      <c r="I31" s="179"/>
    </row>
    <row r="32" spans="1:9" ht="12" customHeight="1">
      <c r="A32" s="9"/>
      <c r="B32" s="187"/>
      <c r="C32" s="180"/>
      <c r="D32" s="59"/>
      <c r="E32" s="179"/>
      <c r="F32" s="179"/>
      <c r="G32" s="179"/>
      <c r="H32" s="179"/>
      <c r="I32" s="179"/>
    </row>
    <row r="33" spans="1:9" ht="12" customHeight="1">
      <c r="A33" s="9"/>
      <c r="B33" s="187"/>
      <c r="C33" s="180"/>
      <c r="D33" s="59"/>
      <c r="E33" s="179"/>
      <c r="F33" s="179"/>
      <c r="G33" s="179"/>
      <c r="H33" s="179"/>
      <c r="I33" s="179"/>
    </row>
    <row r="34" spans="1:9" ht="12" customHeight="1">
      <c r="A34" s="9"/>
      <c r="B34" s="187" t="s">
        <v>331</v>
      </c>
      <c r="C34" s="180"/>
      <c r="D34" s="59"/>
      <c r="E34" s="179"/>
      <c r="F34" s="179"/>
      <c r="G34" s="179"/>
      <c r="H34" s="179"/>
      <c r="I34" s="179"/>
    </row>
    <row r="35" spans="1:5" ht="12" customHeight="1">
      <c r="A35" s="59"/>
      <c r="B35" s="91"/>
      <c r="C35" s="91"/>
      <c r="D35" s="59"/>
      <c r="E35" s="308"/>
    </row>
    <row r="36" spans="1:5" ht="12" customHeight="1">
      <c r="A36" s="59"/>
      <c r="B36" s="91"/>
      <c r="C36" s="91" t="s">
        <v>421</v>
      </c>
      <c r="E36" s="59"/>
    </row>
    <row r="37" spans="2:5" ht="12" customHeight="1">
      <c r="B37" s="24"/>
      <c r="C37" s="24"/>
      <c r="D37" s="92"/>
      <c r="E37" s="59"/>
    </row>
    <row r="38" spans="2:5" ht="12" customHeight="1">
      <c r="B38" s="24"/>
      <c r="C38" s="24"/>
      <c r="D38" s="92"/>
      <c r="E38" s="59"/>
    </row>
    <row r="39" spans="2:5" ht="12" customHeight="1">
      <c r="B39" s="24"/>
      <c r="C39" s="24"/>
      <c r="D39" s="92"/>
      <c r="E39" s="59"/>
    </row>
    <row r="40" spans="2:5" ht="12" customHeight="1">
      <c r="B40" s="309" t="s">
        <v>438</v>
      </c>
      <c r="C40" s="219"/>
      <c r="D40" s="24"/>
      <c r="E40" s="59"/>
    </row>
    <row r="41" spans="2:5" ht="12" customHeight="1">
      <c r="B41" s="9"/>
      <c r="C41" s="9"/>
      <c r="D41" s="24"/>
      <c r="E41" s="59"/>
    </row>
    <row r="42" spans="2:5" ht="12" customHeight="1">
      <c r="B42" s="310"/>
      <c r="C42" s="310" t="s">
        <v>439</v>
      </c>
      <c r="D42" s="24"/>
      <c r="E42" s="59"/>
    </row>
    <row r="43" spans="2:5" ht="12" customHeight="1">
      <c r="B43" s="9"/>
      <c r="C43" s="9"/>
      <c r="D43" s="24"/>
      <c r="E43" s="59"/>
    </row>
    <row r="44" spans="2:5" ht="12" customHeight="1">
      <c r="B44" s="9"/>
      <c r="C44" s="9"/>
      <c r="D44" s="24"/>
      <c r="E44" s="59"/>
    </row>
    <row r="45" spans="2:5" ht="12" customHeight="1">
      <c r="B45" s="186"/>
      <c r="C45" s="9"/>
      <c r="D45" s="24"/>
      <c r="E45" s="59"/>
    </row>
    <row r="46" spans="2:5" ht="12" customHeight="1">
      <c r="B46" s="309" t="s">
        <v>440</v>
      </c>
      <c r="C46" s="309"/>
      <c r="D46" s="24"/>
      <c r="E46" s="59"/>
    </row>
    <row r="47" ht="12" customHeight="1">
      <c r="D47" s="24"/>
    </row>
    <row r="48" spans="2:4" ht="12" customHeight="1">
      <c r="B48" s="310"/>
      <c r="C48" s="310" t="s">
        <v>441</v>
      </c>
      <c r="D48" s="219"/>
    </row>
    <row r="49" ht="12" customHeight="1">
      <c r="B49" s="186"/>
    </row>
    <row r="50" spans="2:3" ht="12" customHeight="1">
      <c r="B50" s="24"/>
      <c r="C50" s="220"/>
    </row>
  </sheetData>
  <mergeCells count="4">
    <mergeCell ref="A3:B3"/>
    <mergeCell ref="A4:B4"/>
    <mergeCell ref="A11:A12"/>
    <mergeCell ref="B11:C11"/>
  </mergeCells>
  <printOptions/>
  <pageMargins left="1.33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AM User</cp:lastModifiedBy>
  <cp:lastPrinted>2007-10-29T14:46:12Z</cp:lastPrinted>
  <dcterms:created xsi:type="dcterms:W3CDTF">2004-03-04T10:58:58Z</dcterms:created>
  <dcterms:modified xsi:type="dcterms:W3CDTF">2007-10-29T16:52:54Z</dcterms:modified>
  <cp:category/>
  <cp:version/>
  <cp:contentType/>
  <cp:contentStatus/>
</cp:coreProperties>
</file>