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7250" windowHeight="5025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<sst xmlns="http://schemas.openxmlformats.org/spreadsheetml/2006/main" count="250" uniqueCount="201">
  <si>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</si>
  <si>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</si>
  <si>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</si>
  <si>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</si>
  <si>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</si>
  <si>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</si>
  <si>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</si>
  <si>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</si>
  <si>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</si>
  <si>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</si>
  <si>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</si>
  <si>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</si>
  <si>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</si>
  <si>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</si>
  <si>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</si>
  <si>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</si>
  <si>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</si>
  <si>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</si>
  <si>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</si>
  <si>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</si>
  <si>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</si>
  <si>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</si>
  <si>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</si>
  <si>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</si>
  <si>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</si>
  <si>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</si>
  <si>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</si>
  <si>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</si>
  <si>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</si>
  <si>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</si>
  <si>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</si>
  <si>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</si>
  <si>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</si>
  <si>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</si>
  <si>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</si>
  <si>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</si>
  <si>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</si>
  <si>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</si>
  <si>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</si>
  <si>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</si>
  <si>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</si>
  <si>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</si>
  <si>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</si>
  <si>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</si>
  <si>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</si>
  <si>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</si>
  <si>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</si>
  <si>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</si>
  <si>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</si>
  <si>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</si>
  <si>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</si>
  <si>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</si>
  <si>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</si>
  <si>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</si>
  <si>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</si>
  <si>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</si>
  <si>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</si>
  <si>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</si>
  <si>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</si>
  <si>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</si>
  <si>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</si>
  <si>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</si>
  <si>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</si>
  <si>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</si>
  <si>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</si>
  <si>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</si>
  <si>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</si>
  <si>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</si>
  <si>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</si>
  <si>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</si>
  <si>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</si>
  <si>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</si>
  <si>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</si>
  <si>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</si>
  <si>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</si>
  <si>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</si>
  <si>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</si>
  <si>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</si>
  <si>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</si>
  <si>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</si>
  <si>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</si>
  <si>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</si>
  <si>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</si>
  <si>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</si>
  <si>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</si>
  <si>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</si>
  <si>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</si>
  <si>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</si>
  <si>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</si>
  <si>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</si>
  <si>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</si>
  <si>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</si>
  <si>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</si>
  <si>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</si>
  <si>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</si>
  <si>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</si>
  <si>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</si>
  <si>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</si>
  <si>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</si>
  <si>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</si>
  <si>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</si>
  <si>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</si>
  <si>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</si>
  <si>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</si>
  <si>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</si>
  <si>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</si>
  <si>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</si>
  <si>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</si>
  <si>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</si>
  <si>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</si>
  <si>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</si>
  <si>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</si>
  <si>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</si>
  <si>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</si>
  <si>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</si>
  <si>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</si>
  <si>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</si>
  <si>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</si>
  <si>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</si>
  <si>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</si>
  <si>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</si>
  <si>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</si>
  <si>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</si>
  <si>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</si>
  <si>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</si>
  <si>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</si>
  <si>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</si>
  <si>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</si>
  <si>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</si>
  <si>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</si>
  <si>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</si>
  <si>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</si>
  <si>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</si>
  <si>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</si>
  <si>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</si>
  <si>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</si>
  <si>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</si>
  <si>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</si>
  <si>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</si>
  <si>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</si>
  <si>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</si>
  <si>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</si>
  <si>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</si>
  <si>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</si>
  <si>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</si>
  <si>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</si>
  <si>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</si>
  <si>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</si>
  <si>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</si>
  <si>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</si>
  <si>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</si>
  <si>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</si>
  <si>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</si>
  <si>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</si>
  <si>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</si>
  <si>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</si>
  <si>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</si>
  <si>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</si>
  <si>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</si>
  <si>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</si>
  <si>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</si>
  <si>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</si>
  <si>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</si>
  <si>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</si>
  <si>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</si>
  <si>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</si>
  <si>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</si>
  <si>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</si>
  <si>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</si>
  <si>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</si>
  <si>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</si>
  <si>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</si>
  <si>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</si>
  <si>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</si>
  <si>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</si>
  <si>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</si>
  <si>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</si>
  <si>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</si>
  <si>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</si>
  <si>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</si>
  <si>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</si>
  <si>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</si>
  <si>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</si>
  <si>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</si>
  <si>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</si>
  <si>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</si>
  <si>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</si>
  <si>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</si>
  <si>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</si>
  <si>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</si>
  <si>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</si>
  <si>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</si>
  <si>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</si>
  <si>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</si>
  <si>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</si>
  <si>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</si>
  <si>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</si>
  <si>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</si>
  <si>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31.03.2010 г.</t>
  </si>
  <si>
    <t>Дата: 30.04.2010</t>
  </si>
  <si>
    <t>Отчетен период: към 31.03.2010г.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</si>
</sst>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9" xfId="27" applyNumberFormat="1" applyFont="1" applyFill="1" applyBorder="1" applyAlignment="1">
      <alignment horizontal="center" vertical="center" wrapText="1"/>
      <protection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6" xfId="27" applyNumberFormat="1" applyFont="1" applyFill="1" applyBorder="1" applyAlignment="1">
      <alignment horizontal="center" vertical="justify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">
      <selection activeCell="B25" sqref="B25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79" t="s">
        <v>153</v>
      </c>
      <c r="F1" s="179"/>
    </row>
    <row r="2" spans="1:6" ht="12">
      <c r="A2" s="3"/>
      <c r="B2" s="4"/>
      <c r="C2" s="181" t="s">
        <v>0</v>
      </c>
      <c r="D2" s="181"/>
      <c r="E2" s="6"/>
      <c r="F2" s="6"/>
    </row>
    <row r="3" spans="1:6" ht="15" customHeight="1">
      <c r="A3" s="5" t="s">
        <v>187</v>
      </c>
      <c r="B3" s="7"/>
      <c r="C3" s="8"/>
      <c r="D3" s="3"/>
      <c r="E3" s="180" t="s">
        <v>188</v>
      </c>
      <c r="F3" s="180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23986543</v>
      </c>
      <c r="F8" s="20">
        <v>24207281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17202489</v>
      </c>
      <c r="F10" s="23">
        <v>17152368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17202489</v>
      </c>
      <c r="F13" s="25">
        <f>F10+F11+F12</f>
        <v>17152368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-22623990</v>
      </c>
      <c r="F15" s="23">
        <f>F16-F17</f>
        <v>-23458597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17681774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41140371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-32864</v>
      </c>
      <c r="F18" s="23">
        <v>834607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1044880</v>
      </c>
      <c r="C19" s="27">
        <v>1195718</v>
      </c>
      <c r="D19" s="24" t="s">
        <v>38</v>
      </c>
      <c r="E19" s="20">
        <f>E15+E18</f>
        <v>-22656854</v>
      </c>
      <c r="F19" s="25">
        <f>F15+F18</f>
        <v>-22623990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4974978</v>
      </c>
      <c r="C20" s="19">
        <v>5357503</v>
      </c>
      <c r="D20" s="28" t="s">
        <v>40</v>
      </c>
      <c r="E20" s="20">
        <f>E8+E13+E19</f>
        <v>18532178</v>
      </c>
      <c r="F20" s="25">
        <f>F8+F13+F19</f>
        <v>18735659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6019858</v>
      </c>
      <c r="C22" s="25">
        <f>SUM(C18:C21)</f>
        <v>6553221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12204028</v>
      </c>
      <c r="C24" s="27">
        <f>SUM(C25:C28)</f>
        <v>11744843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11763014</v>
      </c>
      <c r="C25" s="27">
        <v>11242230</v>
      </c>
      <c r="D25" s="22" t="s">
        <v>134</v>
      </c>
      <c r="E25" s="19">
        <f>E26+E27</f>
        <v>48214</v>
      </c>
      <c r="F25" s="19">
        <f>F26+F27</f>
        <v>48841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390</v>
      </c>
    </row>
    <row r="27" spans="1:6" ht="12.75">
      <c r="A27" s="26" t="s">
        <v>107</v>
      </c>
      <c r="B27" s="27">
        <v>441014</v>
      </c>
      <c r="C27" s="27">
        <v>502613</v>
      </c>
      <c r="D27" s="22" t="s">
        <v>100</v>
      </c>
      <c r="E27" s="23">
        <v>47794</v>
      </c>
      <c r="F27" s="23">
        <v>48451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298524</v>
      </c>
      <c r="C30" s="27">
        <v>277375</v>
      </c>
      <c r="D30" s="26" t="s">
        <v>149</v>
      </c>
      <c r="E30" s="16"/>
      <c r="F30" s="16"/>
    </row>
    <row r="31" spans="1:6" ht="12.75">
      <c r="A31" s="26" t="s">
        <v>141</v>
      </c>
      <c r="B31" s="16">
        <v>9761</v>
      </c>
      <c r="C31" s="27"/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12512313</v>
      </c>
      <c r="C34" s="25">
        <f>SUM(C24,C29:C33)</f>
        <v>12022218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>
        <v>58</v>
      </c>
      <c r="F35" s="23">
        <v>39</v>
      </c>
    </row>
    <row r="36" spans="1:6" ht="13.5" customHeight="1">
      <c r="A36" s="22" t="s">
        <v>144</v>
      </c>
      <c r="B36" s="27">
        <v>48279</v>
      </c>
      <c r="C36" s="27">
        <v>65605</v>
      </c>
      <c r="D36" s="30" t="s">
        <v>116</v>
      </c>
      <c r="E36" s="16"/>
      <c r="F36" s="16"/>
    </row>
    <row r="37" spans="1:6" ht="12.75">
      <c r="A37" s="22" t="s">
        <v>99</v>
      </c>
      <c r="B37" s="1"/>
      <c r="C37" s="27">
        <v>15903</v>
      </c>
      <c r="D37" s="28" t="s">
        <v>12</v>
      </c>
      <c r="E37" s="20">
        <f>SUM(E24:E25,E29:E36)</f>
        <v>48272</v>
      </c>
      <c r="F37" s="25">
        <f>SUM(F24:F25,F29:F36)</f>
        <v>48880</v>
      </c>
    </row>
    <row r="38" spans="1:6" ht="12.75">
      <c r="A38" s="22" t="s">
        <v>145</v>
      </c>
      <c r="B38" s="16"/>
      <c r="C38" s="16"/>
      <c r="D38" s="28" t="s">
        <v>45</v>
      </c>
      <c r="E38" s="20">
        <f>E37</f>
        <v>48272</v>
      </c>
      <c r="F38" s="25">
        <f>F37</f>
        <v>48880</v>
      </c>
    </row>
    <row r="39" spans="1:6" ht="12">
      <c r="A39" s="22" t="s">
        <v>108</v>
      </c>
      <c r="B39" s="1"/>
      <c r="C39" s="16">
        <v>127592</v>
      </c>
      <c r="D39" s="26"/>
      <c r="E39" s="16"/>
      <c r="F39" s="16"/>
    </row>
    <row r="40" spans="1:6" ht="12.75">
      <c r="A40" s="24" t="s">
        <v>14</v>
      </c>
      <c r="B40" s="25">
        <f>SUM(B36:B39)</f>
        <v>48279</v>
      </c>
      <c r="C40" s="25">
        <f>SUM(C36:C39)</f>
        <v>209100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18580450</v>
      </c>
      <c r="C42" s="25">
        <f>C22+C34+C40</f>
        <v>18784539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18580450</v>
      </c>
      <c r="C44" s="25">
        <f>C15+C42</f>
        <v>18784539</v>
      </c>
      <c r="D44" s="24" t="s">
        <v>46</v>
      </c>
      <c r="E44" s="25">
        <f>E20+E38</f>
        <v>18580450</v>
      </c>
      <c r="F44" s="25">
        <f>F20+F38</f>
        <v>18784539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199</v>
      </c>
      <c r="B46" s="182"/>
      <c r="C46" s="182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78" t="s">
        <v>176</v>
      </c>
      <c r="B48" s="178"/>
      <c r="C48" s="178"/>
      <c r="D48" s="33" t="s">
        <v>184</v>
      </c>
      <c r="E48" s="37"/>
      <c r="F48" s="37"/>
      <c r="G48" s="32"/>
    </row>
    <row r="49" spans="1:6" ht="12.75">
      <c r="A49" s="178" t="s">
        <v>177</v>
      </c>
      <c r="B49" s="178"/>
      <c r="C49" s="178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E27" sqref="E27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85" t="s">
        <v>154</v>
      </c>
      <c r="F1" s="185"/>
    </row>
    <row r="2" spans="1:6" ht="12.75" customHeight="1">
      <c r="A2" s="48"/>
      <c r="C2" s="186" t="s">
        <v>15</v>
      </c>
      <c r="D2" s="186"/>
      <c r="E2" s="49"/>
      <c r="F2" s="49"/>
    </row>
    <row r="3" spans="1:6" ht="12">
      <c r="A3" s="186" t="s">
        <v>191</v>
      </c>
      <c r="B3" s="186"/>
      <c r="E3" s="49"/>
      <c r="F3" s="49"/>
    </row>
    <row r="4" spans="1:6" ht="12">
      <c r="A4" s="50" t="s">
        <v>198</v>
      </c>
      <c r="B4" s="51"/>
      <c r="C4" s="52"/>
      <c r="D4" s="53" t="s">
        <v>188</v>
      </c>
      <c r="E4" s="183"/>
      <c r="F4" s="183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/>
      <c r="F10" s="67">
        <v>764396</v>
      </c>
    </row>
    <row r="11" spans="1:8" s="68" customFormat="1" ht="31.5" customHeight="1">
      <c r="A11" s="65" t="s">
        <v>155</v>
      </c>
      <c r="B11" s="67">
        <v>4009216</v>
      </c>
      <c r="C11" s="67">
        <v>26892194</v>
      </c>
      <c r="D11" s="65" t="s">
        <v>50</v>
      </c>
      <c r="E11" s="67">
        <v>4019769</v>
      </c>
      <c r="F11" s="67">
        <v>27088323</v>
      </c>
      <c r="H11" s="69"/>
    </row>
    <row r="12" spans="1:9" s="68" customFormat="1" ht="15.75" customHeight="1">
      <c r="A12" s="65" t="s">
        <v>22</v>
      </c>
      <c r="B12" s="67">
        <v>4002775</v>
      </c>
      <c r="C12" s="67">
        <v>26868292</v>
      </c>
      <c r="D12" s="65" t="s">
        <v>51</v>
      </c>
      <c r="E12" s="67">
        <v>3983537</v>
      </c>
      <c r="F12" s="67">
        <v>27068348</v>
      </c>
      <c r="H12" s="69"/>
      <c r="I12" s="69"/>
    </row>
    <row r="13" spans="1:9" s="68" customFormat="1" ht="12">
      <c r="A13" s="65" t="s">
        <v>156</v>
      </c>
      <c r="B13" s="67">
        <v>5769</v>
      </c>
      <c r="C13" s="67">
        <v>78751</v>
      </c>
      <c r="D13" s="65" t="s">
        <v>161</v>
      </c>
      <c r="E13" s="67">
        <v>8073</v>
      </c>
      <c r="F13" s="67">
        <v>76419</v>
      </c>
      <c r="H13" s="69"/>
      <c r="I13" s="69"/>
    </row>
    <row r="14" spans="1:9" s="68" customFormat="1" ht="12">
      <c r="A14" s="65" t="s">
        <v>23</v>
      </c>
      <c r="B14" s="67">
        <v>221</v>
      </c>
      <c r="C14" s="67">
        <v>1660</v>
      </c>
      <c r="D14" s="70" t="s">
        <v>52</v>
      </c>
      <c r="E14" s="67">
        <v>93651</v>
      </c>
      <c r="F14" s="67">
        <v>404693</v>
      </c>
      <c r="I14" s="69"/>
    </row>
    <row r="15" spans="1:6" s="68" customFormat="1" ht="12">
      <c r="A15" s="71"/>
      <c r="B15" s="66"/>
      <c r="C15" s="66"/>
      <c r="D15" s="65" t="s">
        <v>26</v>
      </c>
      <c r="E15" s="67"/>
      <c r="F15" s="67"/>
    </row>
    <row r="16" spans="1:6" s="68" customFormat="1" ht="12">
      <c r="A16" s="71" t="s">
        <v>24</v>
      </c>
      <c r="B16" s="72">
        <f>SUM(B10,B11,B13:B14)</f>
        <v>4015206</v>
      </c>
      <c r="C16" s="72">
        <f>SUM(C10,C11,C13:C14)</f>
        <v>26972605</v>
      </c>
      <c r="D16" s="71" t="s">
        <v>24</v>
      </c>
      <c r="E16" s="72">
        <f>SUM(E10,E11,E13:E15)</f>
        <v>4121493</v>
      </c>
      <c r="F16" s="72">
        <f>SUM(F10,F11,F13:F15)</f>
        <v>28333831</v>
      </c>
    </row>
    <row r="17" spans="1:9" s="68" customFormat="1" ht="12">
      <c r="A17" s="73" t="s">
        <v>105</v>
      </c>
      <c r="B17" s="72">
        <f>B16</f>
        <v>4015206</v>
      </c>
      <c r="C17" s="72">
        <f>C16</f>
        <v>26972605</v>
      </c>
      <c r="D17" s="74" t="s">
        <v>105</v>
      </c>
      <c r="E17" s="72">
        <f>E16</f>
        <v>4121493</v>
      </c>
      <c r="F17" s="72">
        <f>F16</f>
        <v>28333831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139151</v>
      </c>
      <c r="C20" s="66">
        <v>526619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139151</v>
      </c>
      <c r="C24" s="72">
        <f>SUM(C19:C23)</f>
        <v>526619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139151</v>
      </c>
      <c r="C25" s="72">
        <f>C24</f>
        <v>526619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4154357</v>
      </c>
      <c r="C26" s="72">
        <f>C16+C24</f>
        <v>27499224</v>
      </c>
      <c r="D26" s="75" t="s">
        <v>54</v>
      </c>
      <c r="E26" s="72">
        <f>E16+E24</f>
        <v>4121493</v>
      </c>
      <c r="F26" s="72">
        <f>F16+F24</f>
        <v>28333831</v>
      </c>
    </row>
    <row r="27" spans="1:6" s="68" customFormat="1" ht="12">
      <c r="A27" s="75" t="s">
        <v>180</v>
      </c>
      <c r="B27" s="72">
        <v>0</v>
      </c>
      <c r="C27" s="72">
        <f>F26-C26</f>
        <v>834607</v>
      </c>
      <c r="D27" s="75" t="s">
        <v>181</v>
      </c>
      <c r="E27" s="72">
        <f>-(E26-B26)</f>
        <v>32864</v>
      </c>
      <c r="F27" s="72"/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0</v>
      </c>
      <c r="C29" s="72">
        <f>C27-C28</f>
        <v>834607</v>
      </c>
      <c r="D29" s="75" t="s">
        <v>162</v>
      </c>
      <c r="E29" s="72">
        <f>E27+B28</f>
        <v>32864</v>
      </c>
      <c r="F29" s="72">
        <f>F27+C28</f>
        <v>0</v>
      </c>
    </row>
    <row r="30" spans="1:7" s="68" customFormat="1" ht="14.25" customHeight="1">
      <c r="A30" s="75" t="s">
        <v>182</v>
      </c>
      <c r="B30" s="72">
        <f>B26+B28+B29</f>
        <v>4154357</v>
      </c>
      <c r="C30" s="72">
        <f>C26+C28+C29</f>
        <v>28333831</v>
      </c>
      <c r="D30" s="75" t="s">
        <v>183</v>
      </c>
      <c r="E30" s="72">
        <f>E26+E29</f>
        <v>4154357</v>
      </c>
      <c r="F30" s="72">
        <f>F26+F29</f>
        <v>28333831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199</v>
      </c>
      <c r="B32" s="183" t="s">
        <v>176</v>
      </c>
      <c r="C32" s="183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84" t="s">
        <v>186</v>
      </c>
      <c r="F36" s="184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C10" sqref="C10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89" t="s">
        <v>163</v>
      </c>
      <c r="F1" s="189"/>
      <c r="G1" s="138"/>
    </row>
    <row r="2" spans="1:7" ht="15">
      <c r="A2" s="169" t="s">
        <v>95</v>
      </c>
      <c r="B2" s="170"/>
      <c r="C2" s="170"/>
      <c r="D2" s="170"/>
      <c r="E2" s="170"/>
      <c r="F2" s="170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43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67" t="s">
        <v>81</v>
      </c>
      <c r="B6" s="167" t="s">
        <v>4</v>
      </c>
      <c r="C6" s="167"/>
      <c r="D6" s="167"/>
      <c r="E6" s="167" t="s">
        <v>5</v>
      </c>
      <c r="F6" s="167"/>
      <c r="G6" s="167"/>
    </row>
    <row r="7" spans="1:7" ht="30.75" customHeight="1">
      <c r="A7" s="168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98546</v>
      </c>
      <c r="C10" s="152">
        <v>266867</v>
      </c>
      <c r="D10" s="152">
        <f>B10-C10</f>
        <v>-168321</v>
      </c>
      <c r="E10" s="152">
        <v>2950836</v>
      </c>
      <c r="F10" s="152">
        <v>3175374</v>
      </c>
      <c r="G10" s="152">
        <f>E10-F10</f>
        <v>-224538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98546</v>
      </c>
      <c r="C16" s="155">
        <f>SUM(C10:C15)</f>
        <v>266867</v>
      </c>
      <c r="D16" s="156">
        <f>B16-C16</f>
        <v>-168321</v>
      </c>
      <c r="E16" s="155">
        <f>SUM(E10:E15)</f>
        <v>2950836</v>
      </c>
      <c r="F16" s="155">
        <f>SUM(F10:F15)</f>
        <v>3175374</v>
      </c>
      <c r="G16" s="155">
        <f>E16-F16</f>
        <v>-224538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249301</v>
      </c>
      <c r="C18" s="152">
        <v>681977</v>
      </c>
      <c r="D18" s="152">
        <f t="shared" si="0"/>
        <v>-432676</v>
      </c>
      <c r="E18" s="152">
        <v>2319367</v>
      </c>
      <c r="F18" s="152">
        <v>1234789</v>
      </c>
      <c r="G18" s="152">
        <f>E18-F18</f>
        <v>1084578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82337</v>
      </c>
      <c r="C20" s="152">
        <v>221</v>
      </c>
      <c r="D20" s="152">
        <f t="shared" si="0"/>
        <v>82116</v>
      </c>
      <c r="E20" s="152">
        <v>377598</v>
      </c>
      <c r="F20" s="152">
        <v>1659</v>
      </c>
      <c r="G20" s="152">
        <f>E20-F20</f>
        <v>375939</v>
      </c>
    </row>
    <row r="21" spans="1:9" ht="15">
      <c r="A21" s="151" t="s">
        <v>90</v>
      </c>
      <c r="B21" s="152">
        <v>127592</v>
      </c>
      <c r="C21" s="152">
        <v>0</v>
      </c>
      <c r="D21" s="152">
        <f t="shared" si="0"/>
        <v>127592</v>
      </c>
      <c r="E21" s="152">
        <v>635696</v>
      </c>
      <c r="F21" s="152"/>
      <c r="G21" s="152">
        <f>E21-F21</f>
        <v>635696</v>
      </c>
      <c r="I21" s="92"/>
    </row>
    <row r="22" spans="1:7" ht="15">
      <c r="A22" s="154" t="s">
        <v>101</v>
      </c>
      <c r="B22" s="152"/>
      <c r="C22" s="152">
        <v>140721</v>
      </c>
      <c r="D22" s="152">
        <f t="shared" si="0"/>
        <v>-140721</v>
      </c>
      <c r="E22" s="152"/>
      <c r="F22" s="152">
        <v>552681</v>
      </c>
      <c r="G22" s="153"/>
    </row>
    <row r="23" spans="1:7" ht="15">
      <c r="A23" s="154" t="s">
        <v>102</v>
      </c>
      <c r="B23" s="152"/>
      <c r="C23" s="153">
        <v>1353</v>
      </c>
      <c r="D23" s="152">
        <f t="shared" si="0"/>
        <v>-1353</v>
      </c>
      <c r="E23" s="152"/>
      <c r="F23" s="153">
        <v>6673</v>
      </c>
      <c r="G23" s="153"/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>
        <v>2</v>
      </c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459230</v>
      </c>
      <c r="C26" s="155">
        <f>SUM(C18:C25)</f>
        <v>824272</v>
      </c>
      <c r="D26" s="155">
        <f>B26-C26</f>
        <v>-365042</v>
      </c>
      <c r="E26" s="155">
        <f>SUM(E18:E25)</f>
        <v>3332661</v>
      </c>
      <c r="F26" s="155">
        <f>SUM(F18:F25)</f>
        <v>1795804</v>
      </c>
      <c r="G26" s="155">
        <f>E26-F26</f>
        <v>1536857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557776</v>
      </c>
      <c r="C34" s="155">
        <f t="shared" si="1"/>
        <v>1091139</v>
      </c>
      <c r="D34" s="155">
        <f t="shared" si="1"/>
        <v>-533363</v>
      </c>
      <c r="E34" s="155">
        <f t="shared" si="1"/>
        <v>6283497</v>
      </c>
      <c r="F34" s="155">
        <f t="shared" si="1"/>
        <v>4971178</v>
      </c>
      <c r="G34" s="155">
        <f t="shared" si="1"/>
        <v>1312319</v>
      </c>
    </row>
    <row r="35" spans="1:7" ht="15">
      <c r="A35" s="149" t="s">
        <v>89</v>
      </c>
      <c r="B35" s="152"/>
      <c r="C35" s="152"/>
      <c r="D35" s="157">
        <v>6553221</v>
      </c>
      <c r="E35" s="152"/>
      <c r="F35" s="152"/>
      <c r="G35" s="157">
        <v>5240902</v>
      </c>
    </row>
    <row r="36" spans="1:7" ht="15">
      <c r="A36" s="149" t="s">
        <v>96</v>
      </c>
      <c r="B36" s="152"/>
      <c r="C36" s="152"/>
      <c r="D36" s="155">
        <f>D34+D35</f>
        <v>6019858</v>
      </c>
      <c r="E36" s="152"/>
      <c r="F36" s="152"/>
      <c r="G36" s="155">
        <f>G34+G35</f>
        <v>6553221</v>
      </c>
    </row>
    <row r="37" spans="1:7" ht="15">
      <c r="A37" s="151" t="s">
        <v>97</v>
      </c>
      <c r="B37" s="152"/>
      <c r="C37" s="152"/>
      <c r="D37" s="152">
        <v>1044880</v>
      </c>
      <c r="E37" s="152"/>
      <c r="F37" s="152"/>
      <c r="G37" s="152">
        <v>1195718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199</v>
      </c>
      <c r="B39" s="187"/>
      <c r="C39" s="187"/>
      <c r="D39" s="146"/>
      <c r="E39" s="187"/>
      <c r="F39" s="187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88" t="s">
        <v>186</v>
      </c>
      <c r="E46" s="188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73" t="s">
        <v>188</v>
      </c>
      <c r="H5" s="174"/>
    </row>
    <row r="6" spans="1:8" ht="15">
      <c r="A6" s="100" t="s">
        <v>200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64" t="s">
        <v>57</v>
      </c>
      <c r="B8" s="175" t="s">
        <v>61</v>
      </c>
      <c r="C8" s="171" t="s">
        <v>58</v>
      </c>
      <c r="D8" s="172"/>
      <c r="E8" s="172"/>
      <c r="F8" s="171" t="s">
        <v>59</v>
      </c>
      <c r="G8" s="191"/>
      <c r="H8" s="175" t="s">
        <v>60</v>
      </c>
      <c r="I8" s="107"/>
    </row>
    <row r="9" spans="1:9" ht="12.75" customHeight="1">
      <c r="A9" s="165"/>
      <c r="B9" s="195"/>
      <c r="C9" s="193" t="s">
        <v>62</v>
      </c>
      <c r="D9" s="175" t="s">
        <v>63</v>
      </c>
      <c r="E9" s="175" t="s">
        <v>126</v>
      </c>
      <c r="F9" s="175" t="s">
        <v>64</v>
      </c>
      <c r="G9" s="175" t="s">
        <v>65</v>
      </c>
      <c r="H9" s="192"/>
      <c r="I9" s="107"/>
    </row>
    <row r="10" spans="1:9" ht="60" customHeight="1">
      <c r="A10" s="166"/>
      <c r="B10" s="176"/>
      <c r="C10" s="194"/>
      <c r="D10" s="176"/>
      <c r="E10" s="177"/>
      <c r="F10" s="177"/>
      <c r="G10" s="177"/>
      <c r="H10" s="177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24713806</v>
      </c>
      <c r="C12" s="113">
        <v>16904855</v>
      </c>
      <c r="D12" s="113"/>
      <c r="E12" s="113"/>
      <c r="F12" s="113">
        <v>17681774</v>
      </c>
      <c r="G12" s="113">
        <v>41140371</v>
      </c>
      <c r="H12" s="113">
        <f>B12+C12+F12-G12</f>
        <v>18160064</v>
      </c>
      <c r="I12" s="110"/>
    </row>
    <row r="13" spans="1:9" s="111" customFormat="1" ht="28.5">
      <c r="A13" s="112" t="s">
        <v>104</v>
      </c>
      <c r="B13" s="113">
        <v>24713806</v>
      </c>
      <c r="C13" s="113">
        <v>16904855</v>
      </c>
      <c r="D13" s="113"/>
      <c r="E13" s="113"/>
      <c r="F13" s="113">
        <v>17681774</v>
      </c>
      <c r="G13" s="113">
        <v>41140371</v>
      </c>
      <c r="H13" s="113">
        <f>B13+C13+F13-G13</f>
        <v>18160064</v>
      </c>
      <c r="I13" s="110"/>
    </row>
    <row r="14" spans="1:9" s="111" customFormat="1" ht="28.5">
      <c r="A14" s="112" t="s">
        <v>66</v>
      </c>
      <c r="B14" s="113">
        <v>24207281</v>
      </c>
      <c r="C14" s="113">
        <v>17152368</v>
      </c>
      <c r="D14" s="113"/>
      <c r="E14" s="113"/>
      <c r="F14" s="113">
        <v>18516381</v>
      </c>
      <c r="G14" s="113">
        <v>41140371</v>
      </c>
      <c r="H14" s="113">
        <f>B14+C14+F14-G14</f>
        <v>18735659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-220738</v>
      </c>
      <c r="C19" s="117">
        <f>C20-C21</f>
        <v>50121</v>
      </c>
      <c r="D19" s="117"/>
      <c r="E19" s="117"/>
      <c r="F19" s="117"/>
      <c r="G19" s="117"/>
      <c r="H19" s="117">
        <f>B19+C19</f>
        <v>-170617</v>
      </c>
      <c r="I19" s="107"/>
    </row>
    <row r="20" spans="1:9" ht="15">
      <c r="A20" s="115" t="s">
        <v>127</v>
      </c>
      <c r="B20" s="114">
        <v>125797</v>
      </c>
      <c r="C20" s="114">
        <v>-28226</v>
      </c>
      <c r="D20" s="114"/>
      <c r="E20" s="114"/>
      <c r="F20" s="114"/>
      <c r="G20" s="114"/>
      <c r="H20" s="114">
        <f>B20+C20</f>
        <v>97571</v>
      </c>
      <c r="I20" s="107"/>
    </row>
    <row r="21" spans="1:9" ht="15">
      <c r="A21" s="115" t="s">
        <v>128</v>
      </c>
      <c r="B21" s="114">
        <v>346535</v>
      </c>
      <c r="C21" s="114">
        <v>-78347</v>
      </c>
      <c r="D21" s="114"/>
      <c r="E21" s="114"/>
      <c r="F21" s="114"/>
      <c r="G21" s="114"/>
      <c r="H21" s="114">
        <f>B21+C21</f>
        <v>268188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/>
      <c r="G22" s="117">
        <v>32864</v>
      </c>
      <c r="H22" s="117">
        <f>F22-G22</f>
        <v>-32864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23986543</v>
      </c>
      <c r="C34" s="118">
        <f>C14+C19</f>
        <v>17202489</v>
      </c>
      <c r="D34" s="118"/>
      <c r="E34" s="118"/>
      <c r="F34" s="118">
        <f>F14+F22</f>
        <v>18516381</v>
      </c>
      <c r="G34" s="118">
        <f>G14+G22</f>
        <v>41173235</v>
      </c>
      <c r="H34" s="117">
        <f>H14+H19+H22</f>
        <v>18532178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23986543</v>
      </c>
      <c r="C36" s="118">
        <f>C34</f>
        <v>17202489</v>
      </c>
      <c r="D36" s="118"/>
      <c r="E36" s="118"/>
      <c r="F36" s="118">
        <f>F34</f>
        <v>18516381</v>
      </c>
      <c r="G36" s="118">
        <f>G34</f>
        <v>41173235</v>
      </c>
      <c r="H36" s="117">
        <f>H34</f>
        <v>18532178</v>
      </c>
      <c r="I36" s="119"/>
      <c r="K36" s="120"/>
    </row>
    <row r="37" ht="15">
      <c r="I37" s="107"/>
    </row>
    <row r="38" spans="1:8" ht="26.25" customHeight="1">
      <c r="A38" s="21" t="s">
        <v>199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2009-07-30T07:13:09Z</cp:lastPrinted>
  <dcterms:created xsi:type="dcterms:W3CDTF">2004-03-04T10:58:58Z</dcterms:created>
  <dcterms:modified xsi:type="dcterms:W3CDTF">2010-04-30T10:41:40Z</dcterms:modified>
  <cp:category/>
  <cp:version/>
  <cp:contentType/>
  <cp:contentStatus/>
</cp:coreProperties>
</file>