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995" tabRatio="774" activeTab="1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</sheets>
  <externalReferences>
    <externalReference r:id="rId11"/>
  </externalReferences>
  <definedNames>
    <definedName name="_xlnm.Print_Area" localSheetId="5">'справка № 6-КИС'!$A$1:$E$51</definedName>
    <definedName name="_xlnm.Print_Area" localSheetId="6">'справка №7-КИС'!#REF!</definedName>
    <definedName name="_xlnm.Print_Area" localSheetId="7">'справка №8-КИС'!$A$1:$C$36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  <definedName name="_xlnm.Print_Titles" localSheetId="4">'справка № 5-КИС'!$11:$11</definedName>
    <definedName name="_xlnm.Print_Titles" localSheetId="6">'справка №7-КИС'!$13:$13</definedName>
  </definedNames>
  <calcPr fullCalcOnLoad="1"/>
</workbook>
</file>

<file path=xl/sharedStrings.xml><?xml version="1.0" encoding="utf-8"?>
<sst xmlns="http://schemas.openxmlformats.org/spreadsheetml/2006/main" count="975" uniqueCount="524">
  <si>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</si>
  <si>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</si>
  <si>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</si>
  <si>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</si>
  <si>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</si>
  <si>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</si>
  <si>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</si>
  <si>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</si>
  <si>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</si>
  <si>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</si>
  <si>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</si>
  <si>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</si>
  <si>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</si>
  <si>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</si>
  <si>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</si>
  <si>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</si>
  <si>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</si>
  <si>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</si>
  <si>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</si>
  <si>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</si>
  <si>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</si>
  <si>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</si>
  <si>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</si>
  <si>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</si>
  <si>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</si>
  <si>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</si>
  <si>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</si>
  <si>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</si>
  <si>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</si>
  <si>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</si>
  <si>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</si>
  <si>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</si>
  <si>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</si>
  <si>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</si>
  <si>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</si>
  <si>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</si>
  <si>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</si>
  <si>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</si>
  <si>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</si>
  <si>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</si>
  <si>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</si>
  <si>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</si>
  <si>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</si>
  <si>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</si>
  <si>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</si>
  <si>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</si>
  <si>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</si>
  <si>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</si>
  <si>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</si>
  <si>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</si>
  <si>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</si>
  <si>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</si>
  <si>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</si>
  <si>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</si>
  <si>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</si>
  <si>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</si>
  <si>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</si>
  <si>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</si>
  <si>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</si>
  <si>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</si>
  <si>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</si>
  <si>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</si>
  <si>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</si>
  <si>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</si>
  <si>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</si>
  <si>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</si>
  <si>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</si>
  <si>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</si>
  <si>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</si>
  <si>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</si>
  <si>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</si>
  <si>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</si>
  <si>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</si>
  <si>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</si>
  <si>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</si>
  <si>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</si>
  <si>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</si>
  <si>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</si>
  <si>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</si>
  <si>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</si>
  <si>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</si>
  <si>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</si>
  <si>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</si>
  <si>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</si>
  <si>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</si>
  <si>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</si>
  <si>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</si>
  <si>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</si>
  <si>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</si>
  <si>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</si>
  <si>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</si>
  <si>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</si>
  <si>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</si>
  <si>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</si>
  <si>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</si>
  <si>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</si>
  <si>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</si>
  <si>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</si>
  <si>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</si>
  <si>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</si>
  <si>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</si>
  <si>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</si>
  <si>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</si>
  <si>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</si>
  <si>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</si>
  <si>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</si>
  <si>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</si>
  <si>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</si>
  <si>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</si>
  <si>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</si>
  <si>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</si>
  <si>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 xml:space="preserve">Общо задължения: </t>
  </si>
  <si>
    <t>Справка</t>
  </si>
  <si>
    <t>конвертируеми</t>
  </si>
  <si>
    <t>корпоративни</t>
  </si>
  <si>
    <t>общински</t>
  </si>
  <si>
    <t>ипотечни</t>
  </si>
  <si>
    <t xml:space="preserve">други </t>
  </si>
  <si>
    <t>опции</t>
  </si>
  <si>
    <t>Инвестиционен рейтинг</t>
  </si>
  <si>
    <t>Индекс на регулирания пазар</t>
  </si>
  <si>
    <t>Рейтингова агенция</t>
  </si>
  <si>
    <t xml:space="preserve">Обща сума по т.1 </t>
  </si>
  <si>
    <t>Обща сума по т.2</t>
  </si>
  <si>
    <t>Обща сума по т.3</t>
  </si>
  <si>
    <t>Обща сума по т. 1</t>
  </si>
  <si>
    <t>Обща сума по т. 3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</si>
  <si>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</si>
  <si>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</si>
  <si>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</si>
  <si>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</si>
  <si>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</si>
  <si>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</si>
  <si>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</si>
  <si>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</si>
  <si>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</si>
  <si>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</si>
  <si>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</si>
  <si>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                                                                                                                  </t>
  </si>
  <si>
    <t>Преоценена стойност (4+5-6)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</si>
  <si>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</si>
  <si>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</si>
  <si>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</si>
  <si>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</si>
  <si>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</si>
  <si>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</si>
  <si>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А. Нетекущи финансови активи</t>
  </si>
  <si>
    <t>Б. Текущи финансови активи</t>
  </si>
  <si>
    <t>варанти</t>
  </si>
  <si>
    <t>5. Държавни ценни книжа</t>
  </si>
  <si>
    <t>Обща сума по т. 4</t>
  </si>
  <si>
    <t>Обща сума раздел А</t>
  </si>
  <si>
    <t>Обща сума раздел Б</t>
  </si>
  <si>
    <t>Обща сума по т. 5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</si>
  <si>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</si>
  <si>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</si>
  <si>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</si>
  <si>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</si>
  <si>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</si>
  <si>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</si>
  <si>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2. Лихви по неизплатени заплати в срок</t>
  </si>
  <si>
    <t>3. Лихви по държавни вземания</t>
  </si>
  <si>
    <t>Обща сума на раздел ІІ</t>
  </si>
  <si>
    <t>ІІ. Разходи за лихви</t>
  </si>
  <si>
    <t>Обща сума на  раздел І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</si>
  <si>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</si>
  <si>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</si>
  <si>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</si>
  <si>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</si>
  <si>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</si>
  <si>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</si>
  <si>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</si>
  <si>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</si>
  <si>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</si>
  <si>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</si>
  <si>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</si>
  <si>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</si>
  <si>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2. Лихви по срочни депозити</t>
  </si>
  <si>
    <t>НЕТЕН РЕЗУЛТАТ ОТ ФИНАНСОВА ДЕЙНОСТ</t>
  </si>
  <si>
    <t>НЕТЕН РЕЗУЛТАТ ОТ НЕФИНАНСОВА ДЕЙНОСТ</t>
  </si>
  <si>
    <t xml:space="preserve">Справка № 6 
</t>
  </si>
  <si>
    <t>при продажба на финансови инструменти</t>
  </si>
  <si>
    <t>фючърси</t>
  </si>
  <si>
    <t>суапове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</si>
  <si>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</si>
  <si>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</si>
  <si>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</si>
  <si>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</si>
  <si>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</si>
  <si>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 xml:space="preserve">корпоративни </t>
  </si>
  <si>
    <t>Обща сума по т. 2</t>
  </si>
  <si>
    <t>Обща сума по т. 6</t>
  </si>
  <si>
    <t>Обща стойност на финансовите инструменти</t>
  </si>
  <si>
    <t>Брой/Номинал</t>
  </si>
  <si>
    <t>Валута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</si>
  <si>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</si>
  <si>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</si>
  <si>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</si>
  <si>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</si>
  <si>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</si>
  <si>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Обща сума по т. 7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</si>
  <si>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</si>
  <si>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</si>
  <si>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</si>
  <si>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</si>
  <si>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</si>
  <si>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</si>
  <si>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</si>
  <si>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</si>
  <si>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</si>
  <si>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</si>
  <si>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</si>
  <si>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</si>
  <si>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</si>
  <si>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t>Други парични потоци от основна дейност</t>
  </si>
  <si>
    <t>Парични потоци, свързани с други контрагенти</t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</si>
  <si>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</si>
  <si>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</si>
  <si>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</si>
  <si>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</si>
  <si>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</si>
  <si>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Справка за нетекущите нефинансови активи</t>
  </si>
  <si>
    <t>други кредитни институции</t>
  </si>
  <si>
    <t>6. Други краткосрочни вземания</t>
  </si>
  <si>
    <t>3. Задължения към контрагенти</t>
  </si>
  <si>
    <t>Балансова стойност в края на отчетния период в процент към стойността на активите по баланса на дружеството</t>
  </si>
  <si>
    <t>4. Облигации</t>
  </si>
  <si>
    <t xml:space="preserve">за финансовите инструменти </t>
  </si>
  <si>
    <t>ISIN</t>
  </si>
  <si>
    <t xml:space="preserve">налични </t>
  </si>
  <si>
    <t>безналични</t>
  </si>
  <si>
    <t>Чиста цена</t>
  </si>
  <si>
    <t xml:space="preserve">Стойност на финансовите инструменти </t>
  </si>
  <si>
    <t>3. Лихви по дългови финансови инструменти</t>
  </si>
  <si>
    <t>4. Други лихви</t>
  </si>
  <si>
    <t>1. Лихви по краткосрочни заеми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</si>
  <si>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</si>
  <si>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</si>
  <si>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</si>
  <si>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Процент на участието в капитала на емитента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</si>
  <si>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</si>
  <si>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</si>
  <si>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</si>
  <si>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Регулиран пазар, на който са допуснати или търгувани, както и сегмент</t>
  </si>
  <si>
    <t>Обща стойност на финансовите инструменти, които са оценени по пазарна цена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</si>
  <si>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</si>
  <si>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</si>
  <si>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</si>
  <si>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</si>
  <si>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</si>
  <si>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</si>
  <si>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</si>
  <si>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</si>
  <si>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</si>
  <si>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</si>
  <si>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</si>
  <si>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</si>
  <si>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</si>
  <si>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</si>
  <si>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</si>
  <si>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</si>
  <si>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</si>
  <si>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</si>
  <si>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</si>
  <si>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</si>
  <si>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</si>
  <si>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</si>
  <si>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</si>
  <si>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</si>
  <si>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</si>
  <si>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</si>
  <si>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</si>
  <si>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</si>
  <si>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</si>
  <si>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</si>
  <si>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</si>
  <si>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</si>
  <si>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</si>
  <si>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</si>
  <si>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</si>
  <si>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</si>
  <si>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Справка № 5 </t>
  </si>
  <si>
    <t>I. Нетекущи нефинансови активи</t>
  </si>
  <si>
    <t>1. Материални активи, в т.ч.:</t>
  </si>
  <si>
    <t>2. Нематериални активи</t>
  </si>
  <si>
    <t xml:space="preserve">Общо: 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</si>
  <si>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</si>
  <si>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</si>
  <si>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</si>
  <si>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</si>
  <si>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</si>
  <si>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</si>
  <si>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 xml:space="preserve"> 5. Задължения към осигурителни предприятия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</si>
  <si>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</si>
  <si>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</si>
  <si>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</si>
  <si>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 xml:space="preserve">Справка № 7 </t>
  </si>
  <si>
    <r>
      <t xml:space="preserve">2. Дългови финансови инструменти </t>
    </r>
  </si>
  <si>
    <t>3. Други нетекущи финансови активи</t>
  </si>
  <si>
    <t>2. Права</t>
  </si>
  <si>
    <t>3. Дялове на колективни инвестицонни схеми</t>
  </si>
  <si>
    <t>7. Блокирани финансови инструменти</t>
  </si>
  <si>
    <t>3. Общата стойност на финансовите инструменти, които са оценени по пазарна цена е за целите на чл. 51 и 52 от Наредба № 25.</t>
  </si>
  <si>
    <t>Справка № 8</t>
  </si>
  <si>
    <t xml:space="preserve">1. Лихви по безсрочни депозити </t>
  </si>
  <si>
    <t>4. Лихви по ДЦК</t>
  </si>
  <si>
    <t>5. Други лихви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</si>
  <si>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</si>
  <si>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</si>
  <si>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</si>
  <si>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Вид и брой на финансовите инструменти</t>
  </si>
  <si>
    <r>
      <t>1. Акции в</t>
    </r>
    <r>
      <rPr>
        <b/>
        <sz val="8"/>
        <rFont val="Times New Roman"/>
        <family val="1"/>
      </rPr>
      <t xml:space="preserve"> </t>
    </r>
  </si>
  <si>
    <t>Отчетен период: към 31.03.2008 г.</t>
  </si>
  <si>
    <t>Отчетен период: към 31.03.2008г.</t>
  </si>
  <si>
    <t>Дата: 30.04.2008</t>
  </si>
  <si>
    <t xml:space="preserve">                            /Д. Александрова/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</si>
  <si>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</si>
  <si>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</si>
  <si>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</si>
  <si>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</si>
  <si>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</si>
  <si>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По пълномощно:....................................</t>
  </si>
  <si>
    <t>Представляващ:....................................</t>
  </si>
  <si>
    <t>Отчетен период:  към 31.03.2008г.</t>
  </si>
  <si>
    <t>ЕИК по БУЛСТАТ: 131569986</t>
  </si>
  <si>
    <t>Наименование на КИС: ДФ ДСК РАСТЕЖ</t>
  </si>
  <si>
    <t>Наименование на  КИС:  ДФ ДСК РАСТЕЖ</t>
  </si>
  <si>
    <t>Наименование на КИС:  ДФ ДСК РАСТЕЖ</t>
  </si>
  <si>
    <t>BG1100019980</t>
  </si>
  <si>
    <t>IHLBL</t>
  </si>
  <si>
    <t>-</t>
  </si>
  <si>
    <t>BG11ALBAAT17</t>
  </si>
  <si>
    <t>ALB</t>
  </si>
  <si>
    <t>BG11KAGAAT13</t>
  </si>
  <si>
    <t>KDN</t>
  </si>
  <si>
    <t>BG11HIYMAT14</t>
  </si>
  <si>
    <t>HES</t>
  </si>
  <si>
    <t>BG11ALSUAT14</t>
  </si>
  <si>
    <t>ALUM</t>
  </si>
  <si>
    <t>BG1100033981</t>
  </si>
  <si>
    <t>PETHL</t>
  </si>
  <si>
    <t>BG1100098059</t>
  </si>
  <si>
    <t>BACB</t>
  </si>
  <si>
    <t>BG1100001053</t>
  </si>
  <si>
    <t>BREF</t>
  </si>
  <si>
    <t>BG1100018057</t>
  </si>
  <si>
    <t>ICPD</t>
  </si>
  <si>
    <t>BG1100081055</t>
  </si>
  <si>
    <t>EURINS</t>
  </si>
  <si>
    <t>BG11EMSEAT19 </t>
  </si>
  <si>
    <t>EMKA</t>
  </si>
  <si>
    <t>BG11TOSOAT18</t>
  </si>
  <si>
    <t>TOPL</t>
  </si>
  <si>
    <t>BG11MPKAAT18</t>
  </si>
  <si>
    <t>MCH</t>
  </si>
  <si>
    <t xml:space="preserve">BG11BAKABT17 </t>
  </si>
  <si>
    <t>SEVTO</t>
  </si>
  <si>
    <t>BG11BUSOGT14</t>
  </si>
  <si>
    <t>BTH</t>
  </si>
  <si>
    <t>BG1100014973</t>
  </si>
  <si>
    <t>CCB</t>
  </si>
  <si>
    <t>BG1100046066</t>
  </si>
  <si>
    <t>CHIM</t>
  </si>
  <si>
    <t>BG1100075065</t>
  </si>
  <si>
    <t>MONBAT</t>
  </si>
  <si>
    <t>BG11BIPEAT11</t>
  </si>
  <si>
    <t>BIOV</t>
  </si>
  <si>
    <t>BG1100030052</t>
  </si>
  <si>
    <t>ERGC2</t>
  </si>
  <si>
    <t>BG11PLPLVT16</t>
  </si>
  <si>
    <t>GAGBT</t>
  </si>
  <si>
    <t>BG1100003059</t>
  </si>
  <si>
    <t>AKTIV</t>
  </si>
  <si>
    <t>BG1100039012</t>
  </si>
  <si>
    <t>KAO</t>
  </si>
  <si>
    <t>BG1100067054</t>
  </si>
  <si>
    <t>LAND</t>
  </si>
  <si>
    <t>BG1100083069</t>
  </si>
  <si>
    <t>EXPRO</t>
  </si>
  <si>
    <t>BG11OLKAAT10</t>
  </si>
  <si>
    <t>OTZK</t>
  </si>
  <si>
    <t>BG1100041000</t>
  </si>
  <si>
    <t>FTXCO</t>
  </si>
  <si>
    <t>BG1100106050</t>
  </si>
  <si>
    <t>FIB</t>
  </si>
  <si>
    <t>BG1100069068</t>
  </si>
  <si>
    <t>ERGC3</t>
  </si>
  <si>
    <t>BG11ORRUAT13</t>
  </si>
  <si>
    <t>ORGH</t>
  </si>
  <si>
    <t>BG9000006064</t>
  </si>
  <si>
    <t>DFRBSF</t>
  </si>
  <si>
    <t>BG9000012062</t>
  </si>
  <si>
    <t>DFNEW</t>
  </si>
  <si>
    <t>И Ар Джи Капитал - 1 АДСИЦ-София</t>
  </si>
  <si>
    <t>BG1100038048</t>
  </si>
  <si>
    <t>ERGC</t>
  </si>
  <si>
    <t>Bucharest Stock Exchange</t>
  </si>
  <si>
    <t>TGNR01</t>
  </si>
  <si>
    <t>BG2100047062</t>
  </si>
  <si>
    <t>Извънборсов пазар</t>
  </si>
  <si>
    <t>BG2100025076</t>
  </si>
  <si>
    <t>Фонд за недвижими имоти България АДСИЦ-София</t>
  </si>
  <si>
    <t>Неофициален Пазар на акции сегмент "A"</t>
  </si>
  <si>
    <t>BGN</t>
  </si>
  <si>
    <t>Актив Пропъртис АДСИЦ-Пловдив</t>
  </si>
  <si>
    <t>ТБ Централна кооперативна банка АД-София</t>
  </si>
  <si>
    <t>Официален Пазар Акции сегмент "B"</t>
  </si>
  <si>
    <t>Интеркапитал Пропърти Дивелопмънт АДСИЦ-София</t>
  </si>
  <si>
    <t>Индустриален Холдинг България АД-София</t>
  </si>
  <si>
    <t>Официален Пазар Акции сегмент "A"</t>
  </si>
  <si>
    <t>И Ар Джи Капитал - 2 АДСИЦ-София</t>
  </si>
  <si>
    <t>Синергон Холдинг АД-София</t>
  </si>
  <si>
    <t>Каолин АД-Сеново</t>
  </si>
  <si>
    <t>Енемона АД-Козлодуй</t>
  </si>
  <si>
    <t>BG1100042073</t>
  </si>
  <si>
    <t>ENM</t>
  </si>
  <si>
    <t>Химимпорт АД-София</t>
  </si>
  <si>
    <t>ЦБА Асет Мениджмънт АД-Велико Търново</t>
  </si>
  <si>
    <t>BG1100064077</t>
  </si>
  <si>
    <t>CBAAMG</t>
  </si>
  <si>
    <t>Булленд инвестмънтс АДСИЦ-София</t>
  </si>
  <si>
    <t>Монбат АД-София</t>
  </si>
  <si>
    <t>ЗД Евро инс АД-София</t>
  </si>
  <si>
    <t>Ексклузив Пропърти АДСИЦ-София</t>
  </si>
  <si>
    <t>Билборд АД</t>
  </si>
  <si>
    <t>BG1100088076</t>
  </si>
  <si>
    <t>BOARD</t>
  </si>
  <si>
    <t>ТБ Българо-Американска Кредитна Банка АД-София</t>
  </si>
  <si>
    <t>ТБ Първа Инвестиционна Банка АД-София</t>
  </si>
  <si>
    <t>Албена АД-к.к. Албена</t>
  </si>
  <si>
    <t>Алкомет АД-Шумен</t>
  </si>
  <si>
    <t>Българска роза-Севтополис АД-Казанлък</t>
  </si>
  <si>
    <t>Биовет АД-Пещера</t>
  </si>
  <si>
    <t>Булгартабак-холдинг АД-София</t>
  </si>
  <si>
    <t>ЕМКА АД-Севлиево</t>
  </si>
  <si>
    <t>Хидравлични елементи и системи АД-Ямбол</t>
  </si>
  <si>
    <t>М+С хидравлик АД-Казанлък</t>
  </si>
  <si>
    <t>Оловно цинков комплекс АД-Кърджали</t>
  </si>
  <si>
    <t>Топливо АД-София</t>
  </si>
  <si>
    <t>И Ар Джи Капитал - 3 АДСИЦ-София</t>
  </si>
  <si>
    <t>Капитан Дядо Никола АД-Габрово</t>
  </si>
  <si>
    <t>Оргахим АД-Русе</t>
  </si>
  <si>
    <t>S.N.T.G.N. TRANSGAZ S. A. - РУМЪНИЯ</t>
  </si>
  <si>
    <t>ROTGNTACNOR8</t>
  </si>
  <si>
    <t>RON</t>
  </si>
  <si>
    <t>BG1100085072</t>
  </si>
  <si>
    <t>AGR</t>
  </si>
  <si>
    <t>BG4000014085</t>
  </si>
  <si>
    <t>Неофициален Пазар на други ЦК</t>
  </si>
  <si>
    <t>R5ALOF</t>
  </si>
  <si>
    <t>EUR</t>
  </si>
  <si>
    <t>Еврокредит ЕАД</t>
  </si>
  <si>
    <t>Евролизинг ЕАД</t>
  </si>
  <si>
    <t>Софарма логистика АД-София</t>
  </si>
  <si>
    <t>Пловдив-Юрий Гагарин БТ АД-Пловдив</t>
  </si>
  <si>
    <t>Агрия Груп Холдинг АД</t>
  </si>
  <si>
    <t>ДФ РАЙФАЙЗЕН (БЪЛГАРИЯ) ФОНД АКЦИИ</t>
  </si>
  <si>
    <t>ДФ СТАТУС НОВИ АКЦИИ</t>
  </si>
  <si>
    <t>Пазарна цена</t>
  </si>
  <si>
    <t>Справедлива стойност</t>
  </si>
  <si>
    <t>ЕИК по БУЛСТАТ:131569986</t>
  </si>
  <si>
    <t>Емитиране и обратно изкупуване на акции/дялове</t>
  </si>
  <si>
    <t>Други парични потоци от неспециализирана дейност</t>
  </si>
  <si>
    <r>
      <t xml:space="preserve"> за краткосрочните вземания и задължения </t>
    </r>
    <r>
      <rPr>
        <b/>
        <strike/>
        <sz val="10"/>
        <rFont val="Times New Roman"/>
        <family val="1"/>
      </rPr>
      <t xml:space="preserve"> </t>
    </r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</si>
  <si>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</si>
  <si>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</si>
  <si>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r>
      <t>Наименование</t>
    </r>
    <r>
      <rPr>
        <b/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КИС: ДФ ДСК Растеж</t>
    </r>
  </si>
  <si>
    <t>не</t>
  </si>
  <si>
    <t>да</t>
  </si>
  <si>
    <t>Адванс Терафонд АДСИЦ-София</t>
  </si>
  <si>
    <t>БенчМарк фонд имоти АДСИЦ-София</t>
  </si>
  <si>
    <t>ТБ Корпоративна търговска банка АД-София</t>
  </si>
  <si>
    <t>Кораборем. завод Одесос АД-Варна</t>
  </si>
  <si>
    <t>Кремиковци АД-София</t>
  </si>
  <si>
    <t>Петрол АД-София</t>
  </si>
  <si>
    <t>Надежда АД - София</t>
  </si>
  <si>
    <t>Гамакабел АД - Смолян</t>
  </si>
  <si>
    <t>ТБ Централна кооперативна банка АД-София - БЛОКИРАНИ</t>
  </si>
  <si>
    <t>BG1100129052</t>
  </si>
  <si>
    <t>BG11KOVABT17</t>
  </si>
  <si>
    <t>BG11KRSOAT14</t>
  </si>
  <si>
    <t>BG11PESOBT13</t>
  </si>
  <si>
    <t>BG1100041984</t>
  </si>
  <si>
    <t>BG11GASMAT11</t>
  </si>
  <si>
    <t>Фонд за земеделска земя Мел инвест АДСИЦ</t>
  </si>
  <si>
    <t>CORP</t>
  </si>
  <si>
    <t>ODES</t>
  </si>
  <si>
    <t>KREM</t>
  </si>
  <si>
    <t>PET</t>
  </si>
  <si>
    <t>NAD</t>
  </si>
  <si>
    <t>GAMA</t>
  </si>
  <si>
    <t>ATERA</t>
  </si>
  <si>
    <t>ALOFMI</t>
  </si>
  <si>
    <t>BMREIT</t>
  </si>
  <si>
    <t>S.N.T.G.N. TRANSGAZ S. A. - РУМЪНИЯ - ПРАВА</t>
  </si>
  <si>
    <t>ROTGNTRGH010</t>
  </si>
  <si>
    <t>ТИ БИ АЙ Лизинг ЕАД</t>
  </si>
  <si>
    <t>BG2100006076</t>
  </si>
  <si>
    <t>Неофициален Пазар на облигации</t>
  </si>
  <si>
    <t>BTBIL2</t>
  </si>
  <si>
    <t>Св. Св. Константин и Елена Холдинг АД-Варна</t>
  </si>
  <si>
    <t>BG2100041057</t>
  </si>
  <si>
    <t>BSKELN2</t>
  </si>
  <si>
    <t>Ти Би Ай Кредит ЕАД-София 5</t>
  </si>
  <si>
    <t>BG2100038061</t>
  </si>
  <si>
    <t>BTBI5</t>
  </si>
  <si>
    <t>SGA SOSIETE GENERAL ACCEPTANCE N.V.</t>
  </si>
  <si>
    <t>DE000SG5S8S3</t>
  </si>
  <si>
    <t>Luxembourg Stock Exchange</t>
  </si>
  <si>
    <t>Aa2</t>
  </si>
  <si>
    <t>Moody's</t>
  </si>
  <si>
    <t>Булленд инвестмънтс АДСИЦ-София - БЛКИРАНИ</t>
  </si>
  <si>
    <r>
      <t xml:space="preserve">Забележка: </t>
    </r>
    <r>
      <rPr>
        <sz val="8"/>
        <rFont val="Times New Roman"/>
        <family val="1"/>
      </rPr>
      <t xml:space="preserve">1. 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В случай, че финансовият инструмент е компонент на повече от един индекс, се посочва основният (водещият) индекс за съответния пазар. </t>
    </r>
  </si>
  <si>
    <t>Дата:30.04.2008</t>
  </si>
  <si>
    <t xml:space="preserve">                                   /М. Марков/</t>
  </si>
  <si>
    <t xml:space="preserve">                                 /Д.Тончев/</t>
  </si>
  <si>
    <t xml:space="preserve">                                   /Д.Тончев/</t>
  </si>
  <si>
    <t xml:space="preserve">                    /М. Марков/</t>
  </si>
  <si>
    <t xml:space="preserve">   /Д.Тончев/</t>
  </si>
  <si>
    <t>По пълномощно:..............................</t>
  </si>
  <si>
    <t xml:space="preserve">                            / Д. Александрова /</t>
  </si>
  <si>
    <t xml:space="preserve">   / М. Марков /</t>
  </si>
  <si>
    <t xml:space="preserve">                           /Д.Тончев/</t>
  </si>
  <si>
    <t>Наименование на КИС:ДФ ДСК РАСТЕЖ</t>
  </si>
</sst>
</file>

<file path=xl/styles.xml><?xml version="1.0" encoding="utf-8"?>
<styleSheet xmlns="http://schemas.openxmlformats.org/spreadsheetml/2006/main">
  <numFmts count="1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"/>
    <numFmt numFmtId="165" formatCode="0.000%"/>
    <numFmt numFmtId="166" formatCode="#,##0.0000"/>
    <numFmt numFmtId="167" formatCode="0.000000%"/>
    <numFmt numFmtId="168" formatCode="0.00000"/>
    <numFmt numFmtId="169" formatCode="0.000000"/>
  </numFmts>
  <fonts count="22"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8"/>
      <name val="Times New Roman"/>
      <family val="1"/>
    </font>
    <font>
      <i/>
      <sz val="8"/>
      <name val="Times New Roman"/>
      <family val="1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b/>
      <strike/>
      <sz val="10"/>
      <name val="Times New Roman"/>
      <family val="1"/>
    </font>
    <font>
      <b/>
      <i/>
      <u val="single"/>
      <sz val="10"/>
      <name val="Times New Roman"/>
      <family val="1"/>
    </font>
    <font>
      <strike/>
      <sz val="10"/>
      <name val="Times New Roman"/>
      <family val="1"/>
    </font>
    <font>
      <b/>
      <i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23" applyFont="1" applyBorder="1" applyAlignment="1" applyProtection="1">
      <alignment vertical="top" wrapText="1"/>
      <protection locked="0"/>
    </xf>
    <xf numFmtId="0" fontId="3" fillId="0" borderId="0" xfId="23" applyFont="1" applyFill="1" applyBorder="1" applyAlignment="1" applyProtection="1">
      <alignment horizontal="left" vertical="justify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2" borderId="0" xfId="0" applyFont="1" applyFill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22" applyFont="1" applyFill="1" applyProtection="1">
      <alignment/>
      <protection locked="0"/>
    </xf>
    <xf numFmtId="0" fontId="5" fillId="0" borderId="0" xfId="22" applyFont="1">
      <alignment/>
      <protection/>
    </xf>
    <xf numFmtId="0" fontId="4" fillId="0" borderId="0" xfId="21" applyFont="1" applyAlignment="1" applyProtection="1">
      <alignment horizontal="center" vertical="center" wrapText="1"/>
      <protection locked="0"/>
    </xf>
    <xf numFmtId="0" fontId="4" fillId="0" borderId="0" xfId="21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0" xfId="21" applyFont="1" applyAlignment="1" applyProtection="1">
      <alignment horizontal="centerContinuous"/>
      <protection locked="0"/>
    </xf>
    <xf numFmtId="0" fontId="5" fillId="0" borderId="0" xfId="22" applyFont="1" applyProtection="1">
      <alignment/>
      <protection locked="0"/>
    </xf>
    <xf numFmtId="0" fontId="5" fillId="0" borderId="0" xfId="0" applyFont="1" applyAlignment="1">
      <alignment/>
    </xf>
    <xf numFmtId="0" fontId="4" fillId="0" borderId="0" xfId="21" applyFont="1" applyAlignment="1" applyProtection="1">
      <alignment horizontal="center"/>
      <protection locked="0"/>
    </xf>
    <xf numFmtId="0" fontId="5" fillId="0" borderId="0" xfId="23" applyFont="1" applyAlignment="1" applyProtection="1">
      <alignment vertical="top"/>
      <protection locked="0"/>
    </xf>
    <xf numFmtId="0" fontId="4" fillId="0" borderId="0" xfId="21" applyFont="1" applyBorder="1" applyAlignment="1" applyProtection="1">
      <alignment vertical="justify" wrapText="1"/>
      <protection locked="0"/>
    </xf>
    <xf numFmtId="0" fontId="5" fillId="0" borderId="0" xfId="21" applyFont="1" applyBorder="1" applyAlignment="1" applyProtection="1">
      <alignment vertical="justify" wrapText="1"/>
      <protection locked="0"/>
    </xf>
    <xf numFmtId="0" fontId="5" fillId="0" borderId="0" xfId="23" applyFont="1" applyAlignment="1" applyProtection="1">
      <alignment vertical="top" wrapText="1"/>
      <protection locked="0"/>
    </xf>
    <xf numFmtId="0" fontId="4" fillId="0" borderId="0" xfId="21" applyFont="1" applyAlignment="1" applyProtection="1">
      <alignment horizontal="left" vertical="center" wrapText="1"/>
      <protection locked="0"/>
    </xf>
    <xf numFmtId="0" fontId="4" fillId="0" borderId="1" xfId="21" applyFont="1" applyBorder="1" applyAlignment="1" applyProtection="1">
      <alignment horizontal="centerContinuous" vertical="center" wrapText="1"/>
      <protection/>
    </xf>
    <xf numFmtId="0" fontId="4" fillId="0" borderId="0" xfId="22" applyFont="1">
      <alignment/>
      <protection/>
    </xf>
    <xf numFmtId="0" fontId="4" fillId="0" borderId="1" xfId="21" applyFont="1" applyBorder="1" applyAlignment="1" applyProtection="1">
      <alignment horizontal="center" vertical="center" wrapText="1"/>
      <protection/>
    </xf>
    <xf numFmtId="0" fontId="4" fillId="0" borderId="1" xfId="21" applyFont="1" applyBorder="1" applyAlignment="1" applyProtection="1">
      <alignment horizontal="centerContinuous"/>
      <protection/>
    </xf>
    <xf numFmtId="1" fontId="5" fillId="0" borderId="1" xfId="21" applyNumberFormat="1" applyFont="1" applyFill="1" applyBorder="1" applyAlignment="1" applyProtection="1">
      <alignment vertical="center" wrapText="1"/>
      <protection/>
    </xf>
    <xf numFmtId="1" fontId="5" fillId="0" borderId="1" xfId="21" applyNumberFormat="1" applyFont="1" applyFill="1" applyBorder="1" applyAlignment="1" applyProtection="1">
      <alignment horizontal="center" vertical="center" wrapText="1"/>
      <protection/>
    </xf>
    <xf numFmtId="1" fontId="5" fillId="0" borderId="1" xfId="21" applyNumberFormat="1" applyFont="1" applyFill="1" applyBorder="1" applyAlignment="1" applyProtection="1">
      <alignment horizontal="left" vertical="center" wrapText="1"/>
      <protection/>
    </xf>
    <xf numFmtId="0" fontId="5" fillId="0" borderId="0" xfId="22" applyFont="1" applyFill="1">
      <alignment/>
      <protection/>
    </xf>
    <xf numFmtId="0" fontId="5" fillId="0" borderId="1" xfId="21" applyFont="1" applyBorder="1" applyAlignment="1" applyProtection="1">
      <alignment horizontal="left" wrapText="1"/>
      <protection/>
    </xf>
    <xf numFmtId="0" fontId="5" fillId="0" borderId="1" xfId="0" applyFont="1" applyBorder="1" applyAlignment="1">
      <alignment wrapText="1"/>
    </xf>
    <xf numFmtId="0" fontId="5" fillId="0" borderId="2" xfId="21" applyFont="1" applyFill="1" applyBorder="1" applyAlignment="1" applyProtection="1">
      <alignment vertical="center" wrapText="1"/>
      <protection/>
    </xf>
    <xf numFmtId="0" fontId="5" fillId="0" borderId="2" xfId="21" applyFont="1" applyFill="1" applyBorder="1" applyAlignment="1" applyProtection="1">
      <alignment horizontal="center" vertical="center" wrapText="1"/>
      <protection/>
    </xf>
    <xf numFmtId="0" fontId="5" fillId="0" borderId="0" xfId="22" applyFont="1" applyFill="1" applyProtection="1">
      <alignment/>
      <protection/>
    </xf>
    <xf numFmtId="0" fontId="5" fillId="0" borderId="1" xfId="21" applyFont="1" applyFill="1" applyBorder="1" applyAlignment="1" applyProtection="1">
      <alignment vertical="center" wrapText="1"/>
      <protection/>
    </xf>
    <xf numFmtId="0" fontId="5" fillId="0" borderId="1" xfId="21" applyFont="1" applyFill="1" applyBorder="1" applyAlignment="1" applyProtection="1">
      <alignment horizontal="center" vertical="center" wrapText="1"/>
      <protection/>
    </xf>
    <xf numFmtId="0" fontId="5" fillId="0" borderId="0" xfId="22" applyFont="1" applyAlignment="1">
      <alignment horizontal="left" wrapText="1"/>
      <protection/>
    </xf>
    <xf numFmtId="0" fontId="14" fillId="0" borderId="1" xfId="0" applyFont="1" applyBorder="1" applyAlignment="1">
      <alignment wrapText="1"/>
    </xf>
    <xf numFmtId="1" fontId="5" fillId="0" borderId="1" xfId="21" applyNumberFormat="1" applyFont="1" applyFill="1" applyBorder="1" applyAlignment="1" applyProtection="1">
      <alignment vertical="center" wrapText="1"/>
      <protection locked="0"/>
    </xf>
    <xf numFmtId="1" fontId="5" fillId="0" borderId="1" xfId="21" applyNumberFormat="1" applyFont="1" applyFill="1" applyBorder="1" applyAlignment="1" applyProtection="1">
      <alignment horizontal="left" vertical="center" wrapText="1"/>
      <protection locked="0"/>
    </xf>
    <xf numFmtId="0" fontId="4" fillId="0" borderId="1" xfId="21" applyFont="1" applyBorder="1" applyAlignment="1" applyProtection="1">
      <alignment horizontal="right"/>
      <protection/>
    </xf>
    <xf numFmtId="0" fontId="15" fillId="0" borderId="0" xfId="21" applyFont="1" applyBorder="1" applyAlignment="1" applyProtection="1">
      <alignment horizontal="left" wrapText="1"/>
      <protection/>
    </xf>
    <xf numFmtId="1" fontId="5" fillId="0" borderId="0" xfId="21" applyNumberFormat="1" applyFont="1" applyFill="1" applyBorder="1" applyAlignment="1" applyProtection="1">
      <alignment vertical="center" wrapText="1"/>
      <protection locked="0"/>
    </xf>
    <xf numFmtId="0" fontId="5" fillId="0" borderId="0" xfId="21" applyFont="1" applyFill="1" applyBorder="1" applyAlignment="1" applyProtection="1">
      <alignment horizontal="center" vertical="center" wrapText="1"/>
      <protection/>
    </xf>
    <xf numFmtId="1" fontId="5" fillId="0" borderId="0" xfId="21" applyNumberFormat="1" applyFont="1" applyFill="1" applyBorder="1" applyAlignment="1" applyProtection="1">
      <alignment horizontal="left" vertical="center" wrapText="1"/>
      <protection locked="0"/>
    </xf>
    <xf numFmtId="0" fontId="5" fillId="0" borderId="0" xfId="22" applyFont="1" applyFill="1" applyBorder="1" applyProtection="1">
      <alignment/>
      <protection/>
    </xf>
    <xf numFmtId="0" fontId="5" fillId="0" borderId="0" xfId="21" applyFont="1" applyProtection="1">
      <alignment/>
      <protection locked="0"/>
    </xf>
    <xf numFmtId="0" fontId="5" fillId="0" borderId="0" xfId="22" applyFont="1" applyFill="1" applyAlignment="1" applyProtection="1">
      <alignment/>
      <protection locked="0"/>
    </xf>
    <xf numFmtId="0" fontId="5" fillId="0" borderId="0" xfId="22" applyFont="1" applyFill="1" applyProtection="1">
      <alignment/>
      <protection locked="0"/>
    </xf>
    <xf numFmtId="0" fontId="5" fillId="0" borderId="0" xfId="21" applyFont="1" applyFill="1" applyProtection="1">
      <alignment/>
      <protection locked="0"/>
    </xf>
    <xf numFmtId="0" fontId="5" fillId="0" borderId="0" xfId="22" applyFont="1" applyBorder="1">
      <alignment/>
      <protection/>
    </xf>
    <xf numFmtId="0" fontId="16" fillId="0" borderId="0" xfId="21" applyFont="1" applyFill="1" applyBorder="1" applyAlignment="1" applyProtection="1">
      <alignment vertical="center" wrapText="1"/>
      <protection/>
    </xf>
    <xf numFmtId="0" fontId="16" fillId="0" borderId="0" xfId="21" applyFont="1" applyFill="1" applyBorder="1" applyAlignment="1" applyProtection="1">
      <alignment horizontal="center" vertical="center" wrapText="1"/>
      <protection/>
    </xf>
    <xf numFmtId="0" fontId="5" fillId="0" borderId="0" xfId="22" applyFont="1" applyBorder="1" applyAlignment="1">
      <alignment horizontal="left" wrapText="1"/>
      <protection/>
    </xf>
    <xf numFmtId="0" fontId="5" fillId="0" borderId="0" xfId="21" applyFont="1" applyFill="1" applyBorder="1" applyAlignment="1" applyProtection="1">
      <alignment horizontal="left" vertical="center" wrapText="1"/>
      <protection/>
    </xf>
    <xf numFmtId="0" fontId="5" fillId="0" borderId="0" xfId="22" applyFont="1" applyFill="1" applyBorder="1" applyAlignment="1" applyProtection="1">
      <alignment horizontal="left" wrapText="1"/>
      <protection/>
    </xf>
    <xf numFmtId="0" fontId="5" fillId="0" borderId="0" xfId="22" applyFont="1" applyFill="1" applyAlignment="1" applyProtection="1">
      <alignment horizontal="left" wrapText="1"/>
      <protection/>
    </xf>
    <xf numFmtId="0" fontId="5" fillId="0" borderId="0" xfId="22" applyFont="1" applyFill="1" applyAlignment="1">
      <alignment horizontal="left" wrapText="1"/>
      <protection/>
    </xf>
    <xf numFmtId="0" fontId="5" fillId="0" borderId="0" xfId="21" applyFont="1" applyBorder="1" applyAlignment="1" applyProtection="1">
      <alignment horizontal="left" wrapText="1"/>
      <protection/>
    </xf>
    <xf numFmtId="0" fontId="4" fillId="0" borderId="0" xfId="21" applyFont="1" applyBorder="1" applyAlignment="1" applyProtection="1">
      <alignment horizontal="left" wrapText="1"/>
      <protection/>
    </xf>
    <xf numFmtId="0" fontId="4" fillId="2" borderId="0" xfId="21" applyFont="1" applyFill="1" applyBorder="1" applyAlignment="1" applyProtection="1">
      <alignment horizontal="right"/>
      <protection/>
    </xf>
    <xf numFmtId="1" fontId="4" fillId="0" borderId="0" xfId="21" applyNumberFormat="1" applyFont="1" applyFill="1" applyBorder="1" applyAlignment="1" applyProtection="1">
      <alignment vertical="center" wrapText="1"/>
      <protection/>
    </xf>
    <xf numFmtId="0" fontId="5" fillId="0" borderId="0" xfId="21" applyFont="1" applyBorder="1" applyProtection="1">
      <alignment/>
      <protection locked="0"/>
    </xf>
    <xf numFmtId="0" fontId="5" fillId="0" borderId="0" xfId="22" applyFont="1" applyFill="1" applyBorder="1">
      <alignment/>
      <protection/>
    </xf>
    <xf numFmtId="0" fontId="4" fillId="0" borderId="0" xfId="21" applyFont="1" applyFill="1" applyAlignment="1" applyProtection="1">
      <alignment horizontal="centerContinuous"/>
      <protection locked="0"/>
    </xf>
    <xf numFmtId="0" fontId="4" fillId="0" borderId="0" xfId="22" applyFont="1" applyProtection="1">
      <alignment/>
      <protection locked="0"/>
    </xf>
    <xf numFmtId="0" fontId="5" fillId="0" borderId="0" xfId="22" applyFont="1" applyFill="1" applyAlignment="1">
      <alignment/>
      <protection/>
    </xf>
    <xf numFmtId="0" fontId="5" fillId="0" borderId="0" xfId="22" applyFont="1" applyAlignment="1">
      <alignment/>
      <protection/>
    </xf>
    <xf numFmtId="0" fontId="4" fillId="0" borderId="1" xfId="22" applyFont="1" applyBorder="1">
      <alignment/>
      <protection/>
    </xf>
    <xf numFmtId="0" fontId="5" fillId="0" borderId="1" xfId="22" applyFont="1" applyBorder="1" applyAlignment="1">
      <alignment horizontal="left" wrapText="1"/>
      <protection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23" applyFont="1" applyFill="1" applyAlignment="1" applyProtection="1">
      <alignment horizontal="right" vertical="top"/>
      <protection locked="0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/>
    </xf>
    <xf numFmtId="0" fontId="5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right" wrapText="1"/>
    </xf>
    <xf numFmtId="0" fontId="1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wrapText="1"/>
    </xf>
    <xf numFmtId="0" fontId="14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left" vertical="top" wrapText="1"/>
    </xf>
    <xf numFmtId="0" fontId="3" fillId="0" borderId="1" xfId="25" applyFont="1" applyBorder="1" applyAlignment="1" applyProtection="1">
      <alignment horizontal="center" vertical="center" wrapText="1"/>
      <protection/>
    </xf>
    <xf numFmtId="0" fontId="3" fillId="0" borderId="1" xfId="25" applyFont="1" applyBorder="1" applyAlignment="1" applyProtection="1">
      <alignment vertical="center" wrapText="1"/>
      <protection/>
    </xf>
    <xf numFmtId="3" fontId="3" fillId="0" borderId="1" xfId="25" applyNumberFormat="1" applyFont="1" applyBorder="1" applyAlignment="1" applyProtection="1">
      <alignment vertical="center"/>
      <protection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/>
    </xf>
    <xf numFmtId="0" fontId="3" fillId="0" borderId="0" xfId="23" applyFont="1" applyFill="1" applyBorder="1" applyAlignment="1" applyProtection="1">
      <alignment horizontal="left" wrapText="1"/>
      <protection locked="0"/>
    </xf>
    <xf numFmtId="3" fontId="3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Fill="1" applyAlignment="1">
      <alignment wrapText="1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3" fillId="0" borderId="1" xfId="25" applyNumberFormat="1" applyFont="1" applyBorder="1" applyAlignment="1" applyProtection="1">
      <alignment horizontal="center" vertical="center" wrapText="1"/>
      <protection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2" fillId="0" borderId="0" xfId="0" applyNumberFormat="1" applyFont="1" applyAlignment="1">
      <alignment/>
    </xf>
    <xf numFmtId="3" fontId="2" fillId="0" borderId="1" xfId="25" applyNumberFormat="1" applyFont="1" applyBorder="1" applyProtection="1">
      <alignment/>
      <protection/>
    </xf>
    <xf numFmtId="3" fontId="2" fillId="0" borderId="0" xfId="0" applyNumberFormat="1" applyFont="1" applyBorder="1" applyAlignment="1">
      <alignment vertical="top"/>
    </xf>
    <xf numFmtId="3" fontId="2" fillId="0" borderId="0" xfId="0" applyNumberFormat="1" applyFont="1" applyBorder="1" applyAlignment="1">
      <alignment vertical="top" wrapText="1"/>
    </xf>
    <xf numFmtId="3" fontId="2" fillId="0" borderId="0" xfId="0" applyNumberFormat="1" applyFont="1" applyAlignment="1">
      <alignment wrapText="1"/>
    </xf>
    <xf numFmtId="3" fontId="7" fillId="0" borderId="0" xfId="0" applyNumberFormat="1" applyFont="1" applyFill="1" applyAlignment="1">
      <alignment vertical="center"/>
    </xf>
    <xf numFmtId="3" fontId="3" fillId="0" borderId="0" xfId="24" applyNumberFormat="1" applyFont="1" applyFill="1" applyAlignment="1">
      <alignment horizontal="center" vertical="justify" wrapText="1"/>
      <protection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horizontal="left" vertical="top" wrapText="1"/>
    </xf>
    <xf numFmtId="3" fontId="4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left" vertical="top" wrapText="1"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center" vertical="top" wrapText="1"/>
    </xf>
    <xf numFmtId="3" fontId="5" fillId="0" borderId="0" xfId="0" applyNumberFormat="1" applyFont="1" applyBorder="1" applyAlignment="1">
      <alignment vertical="top" wrapText="1"/>
    </xf>
    <xf numFmtId="3" fontId="5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wrapText="1"/>
    </xf>
    <xf numFmtId="3" fontId="3" fillId="0" borderId="0" xfId="23" applyNumberFormat="1" applyFont="1" applyFill="1" applyAlignment="1" applyProtection="1">
      <alignment vertical="top"/>
      <protection locked="0"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0" xfId="23" applyNumberFormat="1" applyFont="1" applyBorder="1" applyAlignment="1" applyProtection="1">
      <alignment vertical="top" wrapText="1"/>
      <protection locked="0"/>
    </xf>
    <xf numFmtId="3" fontId="2" fillId="0" borderId="0" xfId="23" applyNumberFormat="1" applyFont="1" applyFill="1" applyAlignment="1" applyProtection="1">
      <alignment vertical="top"/>
      <protection locked="0"/>
    </xf>
    <xf numFmtId="3" fontId="3" fillId="0" borderId="0" xfId="23" applyNumberFormat="1" applyFont="1" applyFill="1" applyAlignment="1" applyProtection="1">
      <alignment vertical="top" wrapText="1"/>
      <protection locked="0"/>
    </xf>
    <xf numFmtId="3" fontId="2" fillId="0" borderId="0" xfId="23" applyNumberFormat="1" applyFont="1" applyFill="1" applyAlignment="1" applyProtection="1">
      <alignment vertical="top" wrapText="1"/>
      <protection locked="0"/>
    </xf>
    <xf numFmtId="3" fontId="3" fillId="0" borderId="0" xfId="23" applyNumberFormat="1" applyFont="1" applyFill="1" applyBorder="1" applyAlignment="1" applyProtection="1">
      <alignment vertical="top" wrapText="1"/>
      <protection locked="0"/>
    </xf>
    <xf numFmtId="3" fontId="3" fillId="0" borderId="0" xfId="24" applyNumberFormat="1" applyFont="1" applyFill="1" applyBorder="1" applyAlignment="1" applyProtection="1">
      <alignment horizontal="right" vertical="center" wrapText="1"/>
      <protection locked="0"/>
    </xf>
    <xf numFmtId="3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/>
    </xf>
    <xf numFmtId="0" fontId="3" fillId="2" borderId="1" xfId="0" applyFont="1" applyFill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2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justify" wrapText="1"/>
    </xf>
    <xf numFmtId="0" fontId="2" fillId="0" borderId="1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center"/>
    </xf>
    <xf numFmtId="0" fontId="5" fillId="0" borderId="0" xfId="23" applyFont="1" applyAlignment="1" applyProtection="1">
      <alignment vertical="top"/>
      <protection locked="0"/>
    </xf>
    <xf numFmtId="0" fontId="20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0" fontId="3" fillId="0" borderId="0" xfId="23" applyFont="1" applyFill="1" applyBorder="1" applyAlignment="1" applyProtection="1">
      <alignment horizontal="center" vertical="center" wrapText="1"/>
      <protection locked="0"/>
    </xf>
    <xf numFmtId="3" fontId="3" fillId="0" borderId="0" xfId="23" applyNumberFormat="1" applyFont="1" applyFill="1" applyAlignment="1" applyProtection="1">
      <alignment horizontal="center" vertical="center" wrapText="1"/>
      <protection locked="0"/>
    </xf>
    <xf numFmtId="0" fontId="3" fillId="0" borderId="0" xfId="23" applyFont="1" applyFill="1" applyBorder="1" applyAlignment="1" applyProtection="1">
      <alignment horizontal="left" vertical="center" wrapText="1"/>
      <protection locked="0"/>
    </xf>
    <xf numFmtId="3" fontId="2" fillId="0" borderId="0" xfId="23" applyNumberFormat="1" applyFont="1" applyFill="1" applyAlignment="1" applyProtection="1">
      <alignment horizontal="center" vertical="center" wrapText="1"/>
      <protection locked="0"/>
    </xf>
    <xf numFmtId="3" fontId="2" fillId="0" borderId="0" xfId="0" applyNumberFormat="1" applyFont="1" applyFill="1" applyAlignment="1">
      <alignment vertical="center" wrapText="1"/>
    </xf>
    <xf numFmtId="3" fontId="3" fillId="0" borderId="0" xfId="23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24" applyNumberFormat="1" applyFont="1" applyFill="1" applyAlignment="1" applyProtection="1">
      <alignment horizontal="center" vertical="center" wrapText="1"/>
      <protection locked="0"/>
    </xf>
    <xf numFmtId="0" fontId="3" fillId="0" borderId="0" xfId="24" applyFont="1" applyFill="1" applyAlignment="1" applyProtection="1">
      <alignment horizontal="center" vertical="center" wrapText="1"/>
      <protection locked="0"/>
    </xf>
    <xf numFmtId="3" fontId="3" fillId="0" borderId="0" xfId="25" applyNumberFormat="1" applyFont="1" applyFill="1" applyAlignment="1" applyProtection="1">
      <alignment horizontal="center"/>
      <protection locked="0"/>
    </xf>
    <xf numFmtId="0" fontId="3" fillId="0" borderId="1" xfId="23" applyFont="1" applyFill="1" applyBorder="1" applyAlignment="1" applyProtection="1">
      <alignment horizontal="center" vertical="center" wrapText="1"/>
      <protection/>
    </xf>
    <xf numFmtId="3" fontId="3" fillId="0" borderId="1" xfId="23" applyNumberFormat="1" applyFont="1" applyFill="1" applyBorder="1" applyAlignment="1" applyProtection="1">
      <alignment horizontal="center" vertical="center" wrapText="1"/>
      <protection/>
    </xf>
    <xf numFmtId="49" fontId="3" fillId="0" borderId="1" xfId="23" applyNumberFormat="1" applyFont="1" applyFill="1" applyBorder="1" applyAlignment="1" applyProtection="1">
      <alignment horizontal="center" vertical="center" wrapText="1"/>
      <protection/>
    </xf>
    <xf numFmtId="0" fontId="3" fillId="0" borderId="1" xfId="23" applyFont="1" applyFill="1" applyBorder="1" applyAlignment="1" applyProtection="1">
      <alignment horizontal="left" vertical="top" wrapText="1"/>
      <protection/>
    </xf>
    <xf numFmtId="3" fontId="2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2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5" fillId="0" borderId="0" xfId="0" applyFont="1" applyAlignment="1">
      <alignment vertical="center"/>
    </xf>
    <xf numFmtId="3" fontId="5" fillId="0" borderId="3" xfId="0" applyNumberFormat="1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166" fontId="5" fillId="0" borderId="1" xfId="0" applyNumberFormat="1" applyFont="1" applyFill="1" applyBorder="1" applyAlignment="1">
      <alignment horizontal="right" vertical="center"/>
    </xf>
    <xf numFmtId="168" fontId="5" fillId="0" borderId="3" xfId="27" applyNumberFormat="1" applyFont="1" applyFill="1" applyBorder="1" applyAlignment="1">
      <alignment horizontal="center" vertical="center"/>
    </xf>
    <xf numFmtId="168" fontId="5" fillId="0" borderId="3" xfId="0" applyNumberFormat="1" applyFont="1" applyFill="1" applyBorder="1" applyAlignment="1">
      <alignment horizontal="center" vertical="center"/>
    </xf>
    <xf numFmtId="169" fontId="5" fillId="0" borderId="3" xfId="0" applyNumberFormat="1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65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0" xfId="23" applyNumberFormat="1" applyFont="1" applyFill="1" applyAlignment="1" applyProtection="1">
      <alignment horizontal="left" vertical="top"/>
      <protection locked="0"/>
    </xf>
    <xf numFmtId="3" fontId="3" fillId="0" borderId="0" xfId="25" applyNumberFormat="1" applyFont="1" applyBorder="1" applyAlignment="1" applyProtection="1">
      <alignment horizontal="center" vertical="center" wrapText="1"/>
      <protection locked="0"/>
    </xf>
    <xf numFmtId="3" fontId="2" fillId="0" borderId="0" xfId="25" applyNumberFormat="1" applyFont="1" applyBorder="1" applyAlignment="1" applyProtection="1">
      <alignment horizontal="centerContinuous"/>
      <protection locked="0"/>
    </xf>
    <xf numFmtId="0" fontId="3" fillId="0" borderId="0" xfId="23" applyFont="1" applyAlignment="1" applyProtection="1">
      <alignment horizontal="right" vertical="top"/>
      <protection locked="0"/>
    </xf>
    <xf numFmtId="3" fontId="2" fillId="0" borderId="0" xfId="0" applyNumberFormat="1" applyFont="1" applyAlignment="1">
      <alignment horizontal="center"/>
    </xf>
    <xf numFmtId="0" fontId="3" fillId="0" borderId="0" xfId="25" applyFont="1" applyBorder="1" applyAlignment="1" applyProtection="1">
      <alignment horizontal="center" vertical="center" wrapText="1"/>
      <protection/>
    </xf>
    <xf numFmtId="3" fontId="2" fillId="0" borderId="0" xfId="25" applyNumberFormat="1" applyFont="1" applyBorder="1" applyProtection="1">
      <alignment/>
      <protection locked="0"/>
    </xf>
    <xf numFmtId="0" fontId="2" fillId="0" borderId="0" xfId="25" applyFont="1" applyBorder="1" applyAlignment="1" applyProtection="1">
      <alignment wrapText="1"/>
      <protection locked="0"/>
    </xf>
    <xf numFmtId="3" fontId="2" fillId="0" borderId="0" xfId="25" applyNumberFormat="1" applyFont="1" applyProtection="1">
      <alignment/>
      <protection locked="0"/>
    </xf>
    <xf numFmtId="3" fontId="3" fillId="0" borderId="0" xfId="25" applyNumberFormat="1" applyFont="1" applyAlignment="1" applyProtection="1">
      <alignment horizontal="center"/>
      <protection locked="0"/>
    </xf>
    <xf numFmtId="3" fontId="2" fillId="0" borderId="0" xfId="0" applyNumberFormat="1" applyFont="1" applyBorder="1" applyAlignment="1">
      <alignment wrapText="1"/>
    </xf>
    <xf numFmtId="4" fontId="2" fillId="0" borderId="0" xfId="0" applyNumberFormat="1" applyFont="1" applyAlignment="1">
      <alignment wrapText="1"/>
    </xf>
    <xf numFmtId="0" fontId="18" fillId="0" borderId="0" xfId="0" applyFont="1" applyFill="1" applyBorder="1" applyAlignment="1">
      <alignment wrapText="1"/>
    </xf>
    <xf numFmtId="0" fontId="18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26" applyFont="1" applyFill="1" applyAlignment="1">
      <alignment horizontal="left" vertical="justify" wrapText="1"/>
      <protection/>
    </xf>
    <xf numFmtId="3" fontId="3" fillId="0" borderId="0" xfId="26" applyNumberFormat="1" applyFont="1" applyFill="1" applyAlignment="1">
      <alignment horizontal="left" vertical="justify"/>
      <protection/>
    </xf>
    <xf numFmtId="3" fontId="2" fillId="0" borderId="0" xfId="26" applyNumberFormat="1" applyFont="1" applyFill="1" applyAlignment="1">
      <alignment horizontal="left" vertical="justify"/>
      <protection/>
    </xf>
    <xf numFmtId="3" fontId="3" fillId="0" borderId="0" xfId="23" applyNumberFormat="1" applyFont="1" applyFill="1" applyBorder="1" applyAlignment="1" applyProtection="1">
      <alignment horizontal="left" vertical="justify" wrapText="1"/>
      <protection locked="0"/>
    </xf>
    <xf numFmtId="3" fontId="2" fillId="0" borderId="0" xfId="23" applyNumberFormat="1" applyFont="1" applyFill="1" applyAlignment="1" applyProtection="1">
      <alignment horizontal="left" vertical="justify"/>
      <protection locked="0"/>
    </xf>
    <xf numFmtId="3" fontId="3" fillId="0" borderId="0" xfId="26" applyNumberFormat="1" applyFont="1" applyFill="1" applyBorder="1" applyAlignment="1" applyProtection="1">
      <alignment horizontal="left" vertical="justify" wrapText="1"/>
      <protection/>
    </xf>
    <xf numFmtId="3" fontId="2" fillId="0" borderId="0" xfId="23" applyNumberFormat="1" applyFont="1" applyFill="1" applyAlignment="1" applyProtection="1">
      <alignment horizontal="left" vertical="justify" wrapText="1"/>
      <protection locked="0"/>
    </xf>
    <xf numFmtId="0" fontId="3" fillId="0" borderId="4" xfId="23" applyFont="1" applyFill="1" applyBorder="1" applyAlignment="1" applyProtection="1">
      <alignment horizontal="left" vertical="justify" wrapText="1"/>
      <protection locked="0"/>
    </xf>
    <xf numFmtId="3" fontId="3" fillId="0" borderId="4" xfId="23" applyNumberFormat="1" applyFont="1" applyFill="1" applyBorder="1" applyAlignment="1" applyProtection="1">
      <alignment horizontal="left" vertical="justify" wrapText="1"/>
      <protection locked="0"/>
    </xf>
    <xf numFmtId="3" fontId="3" fillId="0" borderId="0" xfId="26" applyNumberFormat="1" applyFont="1" applyFill="1" applyBorder="1" applyAlignment="1">
      <alignment horizontal="left" vertical="justify" wrapText="1"/>
      <protection/>
    </xf>
    <xf numFmtId="0" fontId="3" fillId="0" borderId="1" xfId="26" applyFont="1" applyFill="1" applyBorder="1" applyAlignment="1">
      <alignment horizontal="center" vertical="justify" wrapText="1"/>
      <protection/>
    </xf>
    <xf numFmtId="3" fontId="3" fillId="0" borderId="1" xfId="26" applyNumberFormat="1" applyFont="1" applyFill="1" applyBorder="1" applyAlignment="1">
      <alignment horizontal="center" vertical="justify" wrapText="1"/>
      <protection/>
    </xf>
    <xf numFmtId="0" fontId="3" fillId="0" borderId="1" xfId="26" applyFont="1" applyFill="1" applyBorder="1" applyAlignment="1">
      <alignment horizontal="left" vertical="justify" wrapText="1"/>
      <protection/>
    </xf>
    <xf numFmtId="3" fontId="3" fillId="0" borderId="1" xfId="26" applyNumberFormat="1" applyFont="1" applyFill="1" applyBorder="1" applyAlignment="1">
      <alignment horizontal="right" vertical="justify" wrapText="1"/>
      <protection/>
    </xf>
    <xf numFmtId="3" fontId="2" fillId="0" borderId="1" xfId="26" applyNumberFormat="1" applyFont="1" applyFill="1" applyBorder="1" applyAlignment="1" applyProtection="1">
      <alignment horizontal="right" vertical="justify"/>
      <protection/>
    </xf>
    <xf numFmtId="0" fontId="2" fillId="0" borderId="1" xfId="26" applyFont="1" applyFill="1" applyBorder="1" applyAlignment="1">
      <alignment horizontal="left" vertical="justify" wrapText="1"/>
      <protection/>
    </xf>
    <xf numFmtId="3" fontId="2" fillId="0" borderId="1" xfId="26" applyNumberFormat="1" applyFont="1" applyFill="1" applyBorder="1" applyAlignment="1" applyProtection="1">
      <alignment horizontal="right" vertical="justify"/>
      <protection locked="0"/>
    </xf>
    <xf numFmtId="3" fontId="3" fillId="0" borderId="1" xfId="26" applyNumberFormat="1" applyFont="1" applyFill="1" applyBorder="1" applyAlignment="1" applyProtection="1">
      <alignment horizontal="right" vertical="justify"/>
      <protection/>
    </xf>
    <xf numFmtId="3" fontId="3" fillId="0" borderId="1" xfId="26" applyNumberFormat="1" applyFont="1" applyFill="1" applyBorder="1" applyAlignment="1" applyProtection="1">
      <alignment horizontal="right" vertical="justify"/>
      <protection locked="0"/>
    </xf>
    <xf numFmtId="0" fontId="3" fillId="2" borderId="1" xfId="26" applyFont="1" applyFill="1" applyBorder="1" applyAlignment="1">
      <alignment horizontal="left" vertical="justify" wrapText="1"/>
      <protection/>
    </xf>
    <xf numFmtId="3" fontId="3" fillId="0" borderId="0" xfId="26" applyNumberFormat="1" applyFont="1" applyFill="1" applyBorder="1" applyAlignment="1" applyProtection="1">
      <alignment horizontal="left" wrapText="1"/>
      <protection locked="0"/>
    </xf>
    <xf numFmtId="3" fontId="2" fillId="0" borderId="0" xfId="26" applyNumberFormat="1" applyFont="1" applyFill="1" applyBorder="1" applyAlignment="1" applyProtection="1">
      <alignment horizontal="left" vertical="justify"/>
      <protection/>
    </xf>
    <xf numFmtId="0" fontId="2" fillId="0" borderId="0" xfId="0" applyFont="1" applyBorder="1" applyAlignment="1">
      <alignment horizontal="right"/>
    </xf>
    <xf numFmtId="3" fontId="2" fillId="0" borderId="0" xfId="26" applyNumberFormat="1" applyFont="1" applyFill="1" applyBorder="1" applyAlignment="1" applyProtection="1">
      <alignment horizontal="left" vertical="justify"/>
      <protection locked="0"/>
    </xf>
    <xf numFmtId="3" fontId="2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3" fontId="2" fillId="0" borderId="0" xfId="0" applyNumberFormat="1" applyFont="1" applyFill="1" applyAlignment="1">
      <alignment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vertical="top" wrapText="1"/>
    </xf>
    <xf numFmtId="0" fontId="2" fillId="0" borderId="0" xfId="26" applyFont="1" applyFill="1" applyBorder="1" applyAlignment="1" applyProtection="1">
      <alignment wrapText="1"/>
      <protection locked="0"/>
    </xf>
    <xf numFmtId="3" fontId="2" fillId="0" borderId="0" xfId="26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4" fillId="0" borderId="0" xfId="21" applyFont="1" applyBorder="1" applyAlignment="1" applyProtection="1">
      <alignment vertical="justify" wrapText="1"/>
      <protection locked="0"/>
    </xf>
    <xf numFmtId="0" fontId="5" fillId="0" borderId="0" xfId="0" applyFont="1" applyAlignment="1">
      <alignment vertical="justify" wrapText="1"/>
    </xf>
    <xf numFmtId="3" fontId="3" fillId="0" borderId="0" xfId="26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21" applyFont="1" applyAlignment="1" applyProtection="1">
      <alignment horizontal="center" vertical="center" wrapText="1"/>
      <protection locked="0"/>
    </xf>
    <xf numFmtId="0" fontId="4" fillId="0" borderId="5" xfId="21" applyFont="1" applyBorder="1" applyAlignment="1" applyProtection="1">
      <alignment horizontal="center" vertical="center" wrapText="1"/>
      <protection/>
    </xf>
    <xf numFmtId="0" fontId="4" fillId="0" borderId="2" xfId="21" applyFont="1" applyBorder="1" applyAlignment="1" applyProtection="1">
      <alignment horizontal="center" vertical="center" wrapText="1"/>
      <protection/>
    </xf>
    <xf numFmtId="0" fontId="4" fillId="0" borderId="1" xfId="21" applyFont="1" applyBorder="1" applyAlignment="1" applyProtection="1">
      <alignment horizontal="center" vertical="center" wrapText="1"/>
      <protection/>
    </xf>
    <xf numFmtId="0" fontId="4" fillId="0" borderId="0" xfId="23" applyFont="1" applyFill="1" applyBorder="1" applyAlignment="1" applyProtection="1">
      <alignment horizontal="left" vertical="justify" wrapText="1"/>
      <protection locked="0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3" fillId="0" borderId="0" xfId="23" applyNumberFormat="1" applyFont="1" applyFill="1" applyAlignment="1" applyProtection="1">
      <alignment horizontal="left" vertical="justify"/>
      <protection locked="0"/>
    </xf>
    <xf numFmtId="3" fontId="3" fillId="0" borderId="0" xfId="0" applyNumberFormat="1" applyFont="1" applyAlignment="1">
      <alignment horizontal="left" vertical="justify"/>
    </xf>
    <xf numFmtId="0" fontId="3" fillId="0" borderId="5" xfId="26" applyFont="1" applyFill="1" applyBorder="1" applyAlignment="1">
      <alignment horizontal="center" vertical="center" wrapText="1"/>
      <protection/>
    </xf>
    <xf numFmtId="0" fontId="3" fillId="0" borderId="6" xfId="26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3" fontId="7" fillId="0" borderId="0" xfId="0" applyNumberFormat="1" applyFont="1" applyFill="1" applyAlignment="1">
      <alignment vertical="center" wrapText="1"/>
    </xf>
    <xf numFmtId="0" fontId="3" fillId="0" borderId="0" xfId="23" applyFont="1" applyFill="1" applyBorder="1" applyAlignment="1" applyProtection="1">
      <alignment horizontal="left" vertical="center" wrapText="1"/>
      <protection locked="0"/>
    </xf>
    <xf numFmtId="3" fontId="2" fillId="0" borderId="0" xfId="23" applyNumberFormat="1" applyFont="1" applyFill="1" applyAlignment="1" applyProtection="1">
      <alignment horizontal="left" vertical="center" wrapText="1"/>
      <protection locked="0"/>
    </xf>
    <xf numFmtId="3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3" fontId="7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left" vertical="top" wrapText="1"/>
    </xf>
    <xf numFmtId="3" fontId="7" fillId="0" borderId="0" xfId="0" applyNumberFormat="1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24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26" applyFont="1" applyFill="1" applyAlignment="1">
      <alignment horizontal="center" vertical="justify" wrapText="1"/>
      <protection/>
    </xf>
    <xf numFmtId="3" fontId="3" fillId="0" borderId="3" xfId="26" applyNumberFormat="1" applyFont="1" applyFill="1" applyBorder="1" applyAlignment="1">
      <alignment horizontal="center" vertical="center" wrapText="1"/>
      <protection/>
    </xf>
    <xf numFmtId="3" fontId="3" fillId="0" borderId="8" xfId="26" applyNumberFormat="1" applyFont="1" applyFill="1" applyBorder="1" applyAlignment="1">
      <alignment horizontal="center" vertical="center" wrapText="1"/>
      <protection/>
    </xf>
    <xf numFmtId="3" fontId="3" fillId="0" borderId="5" xfId="26" applyNumberFormat="1" applyFont="1" applyFill="1" applyBorder="1" applyAlignment="1">
      <alignment horizontal="center" vertical="center" wrapText="1"/>
      <protection/>
    </xf>
    <xf numFmtId="3" fontId="3" fillId="0" borderId="6" xfId="26" applyNumberFormat="1" applyFont="1" applyFill="1" applyBorder="1" applyAlignment="1">
      <alignment horizontal="center" vertical="center" wrapText="1"/>
      <protection/>
    </xf>
    <xf numFmtId="3" fontId="3" fillId="0" borderId="2" xfId="26" applyNumberFormat="1" applyFont="1" applyFill="1" applyBorder="1" applyAlignment="1">
      <alignment horizontal="center" vertical="center" wrapText="1"/>
      <protection/>
    </xf>
    <xf numFmtId="3" fontId="3" fillId="0" borderId="5" xfId="26" applyNumberFormat="1" applyFont="1" applyFill="1" applyBorder="1" applyAlignment="1">
      <alignment horizontal="center" vertical="justify" wrapText="1"/>
      <protection/>
    </xf>
    <xf numFmtId="3" fontId="3" fillId="0" borderId="2" xfId="26" applyNumberFormat="1" applyFont="1" applyFill="1" applyBorder="1" applyAlignment="1">
      <alignment horizontal="center" vertical="justify" wrapText="1"/>
      <protection/>
    </xf>
    <xf numFmtId="3" fontId="2" fillId="0" borderId="0" xfId="0" applyNumberFormat="1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3" fillId="0" borderId="0" xfId="22" applyFont="1" applyAlignment="1">
      <alignment/>
      <protection/>
    </xf>
    <xf numFmtId="0" fontId="19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top"/>
    </xf>
    <xf numFmtId="0" fontId="2" fillId="0" borderId="0" xfId="0" applyFont="1" applyAlignment="1">
      <alignment horizontal="right"/>
    </xf>
    <xf numFmtId="0" fontId="19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AMFPS01\Department%20Shares\Transfer\UNITs\Balans%20na%20fondovete\2007\price_DSK%20Growth_071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wth"/>
    </sheetNames>
    <sheetDataSet>
      <sheetData sheetId="0">
        <row r="3">
          <cell r="C3" t="str">
            <v>ISIN код</v>
          </cell>
          <cell r="H3" t="str">
            <v>Чиста цена</v>
          </cell>
        </row>
        <row r="4">
          <cell r="H4" t="str">
            <v>лева</v>
          </cell>
        </row>
        <row r="13">
          <cell r="C13" t="str">
            <v>BG2100047062</v>
          </cell>
          <cell r="H13">
            <v>84991.18</v>
          </cell>
        </row>
        <row r="14">
          <cell r="C14" t="str">
            <v>BG2100006076</v>
          </cell>
          <cell r="H14">
            <v>224875.47</v>
          </cell>
        </row>
        <row r="15">
          <cell r="C15" t="str">
            <v>BG2100041057</v>
          </cell>
          <cell r="H15">
            <v>973463.53</v>
          </cell>
        </row>
        <row r="16">
          <cell r="C16" t="str">
            <v>DE000SG5S8S3</v>
          </cell>
          <cell r="H16">
            <v>800384.31</v>
          </cell>
        </row>
        <row r="17">
          <cell r="C17" t="str">
            <v>BG2100025076</v>
          </cell>
          <cell r="H17">
            <v>183773.69</v>
          </cell>
        </row>
        <row r="18">
          <cell r="C18" t="str">
            <v>BG2100038061</v>
          </cell>
          <cell r="H18">
            <v>38862.34</v>
          </cell>
        </row>
        <row r="20">
          <cell r="C20" t="str">
            <v>BG1100001053</v>
          </cell>
          <cell r="H20">
            <v>1635379.02</v>
          </cell>
        </row>
        <row r="21">
          <cell r="C21" t="str">
            <v>BG1100003059</v>
          </cell>
          <cell r="H21">
            <v>387000</v>
          </cell>
        </row>
        <row r="22">
          <cell r="C22" t="str">
            <v>BG1100014973</v>
          </cell>
          <cell r="H22">
            <v>991578.78</v>
          </cell>
        </row>
        <row r="23">
          <cell r="C23" t="str">
            <v>BG1100018057</v>
          </cell>
          <cell r="H23">
            <v>540853</v>
          </cell>
        </row>
        <row r="24">
          <cell r="C24" t="str">
            <v>BG1100019980</v>
          </cell>
          <cell r="H24">
            <v>1727320.14</v>
          </cell>
        </row>
        <row r="25">
          <cell r="C25" t="str">
            <v>BG1100025052</v>
          </cell>
          <cell r="H25">
            <v>323280</v>
          </cell>
        </row>
        <row r="26">
          <cell r="C26" t="str">
            <v>BG1100025060</v>
          </cell>
          <cell r="H26">
            <v>245000</v>
          </cell>
        </row>
        <row r="27">
          <cell r="C27" t="str">
            <v>BG1100030052</v>
          </cell>
          <cell r="H27">
            <v>103770.45</v>
          </cell>
        </row>
        <row r="28">
          <cell r="C28" t="str">
            <v>BG1100033981</v>
          </cell>
          <cell r="H28">
            <v>3953918.91</v>
          </cell>
        </row>
        <row r="29">
          <cell r="C29" t="str">
            <v>BG1100036042</v>
          </cell>
          <cell r="H29">
            <v>105000</v>
          </cell>
        </row>
        <row r="30">
          <cell r="C30" t="str">
            <v>BG1100039012</v>
          </cell>
          <cell r="H30">
            <v>4511748.55</v>
          </cell>
        </row>
        <row r="31">
          <cell r="C31" t="str">
            <v>BG1100041000</v>
          </cell>
          <cell r="H31">
            <v>214561.2</v>
          </cell>
        </row>
        <row r="32">
          <cell r="C32" t="str">
            <v>BG1100046066</v>
          </cell>
          <cell r="H32">
            <v>5767021.26</v>
          </cell>
        </row>
        <row r="33">
          <cell r="C33" t="str">
            <v>BG1100067054</v>
          </cell>
          <cell r="H33">
            <v>65000</v>
          </cell>
        </row>
        <row r="34">
          <cell r="C34" t="str">
            <v>BG1100075065</v>
          </cell>
          <cell r="H34">
            <v>5046892.32</v>
          </cell>
        </row>
        <row r="35">
          <cell r="C35" t="str">
            <v>BG1100081055</v>
          </cell>
          <cell r="H35">
            <v>1551146.1</v>
          </cell>
        </row>
        <row r="36">
          <cell r="C36" t="str">
            <v>BG1100083069</v>
          </cell>
          <cell r="H36">
            <v>592500</v>
          </cell>
        </row>
        <row r="37">
          <cell r="C37" t="str">
            <v>BG1100098059</v>
          </cell>
          <cell r="H37">
            <v>3313935.66</v>
          </cell>
        </row>
        <row r="38">
          <cell r="C38" t="str">
            <v>BG1100106050</v>
          </cell>
          <cell r="H38">
            <v>3090975.97</v>
          </cell>
        </row>
        <row r="39">
          <cell r="C39" t="str">
            <v>BG1100129052</v>
          </cell>
          <cell r="H39">
            <v>647338.23</v>
          </cell>
        </row>
        <row r="40">
          <cell r="C40" t="str">
            <v>BG11ALBAAT17</v>
          </cell>
          <cell r="H40">
            <v>739761.84</v>
          </cell>
        </row>
        <row r="41">
          <cell r="C41" t="str">
            <v>BG11ALSUAT14</v>
          </cell>
          <cell r="H41">
            <v>1662463.44</v>
          </cell>
        </row>
        <row r="42">
          <cell r="C42" t="str">
            <v>BG11BAKABT17 </v>
          </cell>
          <cell r="H42">
            <v>213091.3</v>
          </cell>
        </row>
        <row r="43">
          <cell r="C43" t="str">
            <v>BG11BIPEAT11</v>
          </cell>
          <cell r="H43">
            <v>321555</v>
          </cell>
        </row>
        <row r="44">
          <cell r="C44" t="str">
            <v>BG11BUSOGT14</v>
          </cell>
          <cell r="H44">
            <v>720392.5</v>
          </cell>
        </row>
        <row r="45">
          <cell r="C45" t="str">
            <v>BG11EMSEAT19 </v>
          </cell>
          <cell r="H45">
            <v>1044817.28</v>
          </cell>
        </row>
        <row r="46">
          <cell r="C46" t="str">
            <v>BG11HIYMAT14</v>
          </cell>
          <cell r="H46">
            <v>2303769.87</v>
          </cell>
        </row>
        <row r="47">
          <cell r="C47" t="str">
            <v>BG11KAGAAT13</v>
          </cell>
          <cell r="H47">
            <v>1115689.09</v>
          </cell>
        </row>
        <row r="48">
          <cell r="C48" t="str">
            <v>BG11KOVABT17</v>
          </cell>
          <cell r="H48">
            <v>391454.22</v>
          </cell>
        </row>
        <row r="49">
          <cell r="C49" t="str">
            <v>BG11KRSOAT14</v>
          </cell>
          <cell r="H49">
            <v>133548.65</v>
          </cell>
        </row>
        <row r="50">
          <cell r="C50" t="str">
            <v>BG11MPKAAT18</v>
          </cell>
          <cell r="H50">
            <v>971812.41</v>
          </cell>
        </row>
        <row r="51">
          <cell r="C51" t="str">
            <v>BG11OLKAAT10</v>
          </cell>
          <cell r="H51">
            <v>2872170</v>
          </cell>
        </row>
        <row r="52">
          <cell r="C52" t="str">
            <v>BG11PESOBT13</v>
          </cell>
          <cell r="H52">
            <v>509356.32</v>
          </cell>
        </row>
        <row r="53">
          <cell r="C53" t="str">
            <v>BG11PLPLVT16</v>
          </cell>
          <cell r="H53">
            <v>896292</v>
          </cell>
        </row>
        <row r="54">
          <cell r="C54" t="str">
            <v>BG11TOSOAT18</v>
          </cell>
          <cell r="H54">
            <v>1419600</v>
          </cell>
        </row>
        <row r="55">
          <cell r="C55" t="str">
            <v>BG1100069068</v>
          </cell>
          <cell r="H55">
            <v>1505596.5</v>
          </cell>
        </row>
        <row r="56">
          <cell r="C56" t="str">
            <v>BG1100038048</v>
          </cell>
          <cell r="H56">
            <v>140400</v>
          </cell>
        </row>
        <row r="57">
          <cell r="C57" t="str">
            <v>BG11ORRUAT13</v>
          </cell>
          <cell r="H57">
            <v>1337110.08</v>
          </cell>
        </row>
        <row r="58">
          <cell r="C58" t="str">
            <v>BG1100067054</v>
          </cell>
          <cell r="H58">
            <v>421626.24</v>
          </cell>
        </row>
        <row r="59">
          <cell r="C59" t="str">
            <v>ROTGNTRGH010</v>
          </cell>
          <cell r="H59">
            <v>130375.92</v>
          </cell>
        </row>
        <row r="60">
          <cell r="C60" t="str">
            <v>BG1100041984</v>
          </cell>
          <cell r="H60">
            <v>361000</v>
          </cell>
        </row>
        <row r="61">
          <cell r="C61" t="str">
            <v>BG11GASMAT11</v>
          </cell>
          <cell r="H61">
            <v>498750</v>
          </cell>
        </row>
        <row r="62">
          <cell r="C62" t="str">
            <v>BG1100014973</v>
          </cell>
          <cell r="H62">
            <v>152988.69</v>
          </cell>
        </row>
        <row r="64">
          <cell r="C64" t="str">
            <v>BG9000006064</v>
          </cell>
          <cell r="H64">
            <v>105272.29</v>
          </cell>
        </row>
        <row r="65">
          <cell r="C65" t="str">
            <v>BG9000012062</v>
          </cell>
          <cell r="H65">
            <v>724361.9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workbookViewId="0" topLeftCell="B16">
      <selection activeCell="G44" sqref="G44"/>
    </sheetView>
  </sheetViews>
  <sheetFormatPr defaultColWidth="9.140625" defaultRowHeight="12.75"/>
  <cols>
    <col min="1" max="1" width="42.28125" style="28" customWidth="1"/>
    <col min="2" max="2" width="12.8515625" style="149" customWidth="1"/>
    <col min="3" max="3" width="10.57421875" style="149" customWidth="1"/>
    <col min="4" max="4" width="51.421875" style="28" customWidth="1"/>
    <col min="5" max="5" width="11.421875" style="149" customWidth="1"/>
    <col min="6" max="6" width="12.421875" style="149" customWidth="1"/>
    <col min="7" max="7" width="12.28125" style="28" customWidth="1"/>
    <col min="8" max="16384" width="9.140625" style="28" customWidth="1"/>
  </cols>
  <sheetData>
    <row r="1" spans="5:6" ht="12.75">
      <c r="E1" s="367" t="s">
        <v>261</v>
      </c>
      <c r="F1" s="367"/>
    </row>
    <row r="2" spans="1:6" ht="12.75">
      <c r="A2" s="235"/>
      <c r="B2" s="236"/>
      <c r="C2" s="368" t="s">
        <v>0</v>
      </c>
      <c r="D2" s="368"/>
      <c r="E2" s="238"/>
      <c r="F2" s="238"/>
    </row>
    <row r="3" spans="1:6" ht="15" customHeight="1">
      <c r="A3" s="237" t="s">
        <v>466</v>
      </c>
      <c r="B3" s="239"/>
      <c r="C3" s="240"/>
      <c r="D3" s="235"/>
      <c r="E3" s="369" t="s">
        <v>324</v>
      </c>
      <c r="F3" s="369"/>
    </row>
    <row r="4" spans="1:6" ht="12.75">
      <c r="A4" s="237" t="s">
        <v>312</v>
      </c>
      <c r="B4" s="239"/>
      <c r="C4" s="241"/>
      <c r="D4" s="242"/>
      <c r="E4" s="238"/>
      <c r="F4" s="243" t="s">
        <v>82</v>
      </c>
    </row>
    <row r="5" spans="1:6" ht="50.25" customHeight="1">
      <c r="A5" s="244" t="s">
        <v>1</v>
      </c>
      <c r="B5" s="245" t="s">
        <v>2</v>
      </c>
      <c r="C5" s="245" t="s">
        <v>3</v>
      </c>
      <c r="D5" s="246" t="s">
        <v>7</v>
      </c>
      <c r="E5" s="245" t="s">
        <v>4</v>
      </c>
      <c r="F5" s="245" t="s">
        <v>5</v>
      </c>
    </row>
    <row r="6" spans="1:6" ht="12.75">
      <c r="A6" s="244" t="s">
        <v>6</v>
      </c>
      <c r="B6" s="245">
        <v>1</v>
      </c>
      <c r="C6" s="245">
        <v>2</v>
      </c>
      <c r="D6" s="246" t="s">
        <v>6</v>
      </c>
      <c r="E6" s="245">
        <v>1</v>
      </c>
      <c r="F6" s="245">
        <v>2</v>
      </c>
    </row>
    <row r="7" spans="1:6" ht="12.75">
      <c r="A7" s="247" t="s">
        <v>8</v>
      </c>
      <c r="B7" s="248"/>
      <c r="C7" s="248"/>
      <c r="D7" s="249" t="s">
        <v>28</v>
      </c>
      <c r="E7" s="248"/>
      <c r="F7" s="248"/>
    </row>
    <row r="8" spans="1:30" ht="12.75">
      <c r="A8" s="138" t="s">
        <v>29</v>
      </c>
      <c r="B8" s="186"/>
      <c r="C8" s="186"/>
      <c r="D8" s="138" t="s">
        <v>30</v>
      </c>
      <c r="E8" s="142">
        <v>30476166</v>
      </c>
      <c r="F8" s="142">
        <v>36259104</v>
      </c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  <c r="Z8" s="250"/>
      <c r="AA8" s="250"/>
      <c r="AB8" s="250"/>
      <c r="AC8" s="250"/>
      <c r="AD8" s="250"/>
    </row>
    <row r="9" spans="1:30" ht="12.75">
      <c r="A9" s="251" t="s">
        <v>255</v>
      </c>
      <c r="B9" s="186"/>
      <c r="C9" s="186"/>
      <c r="D9" s="138" t="s">
        <v>31</v>
      </c>
      <c r="E9" s="186"/>
      <c r="F9" s="186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  <c r="Z9" s="250"/>
      <c r="AA9" s="250"/>
      <c r="AB9" s="250"/>
      <c r="AC9" s="250"/>
      <c r="AD9" s="250"/>
    </row>
    <row r="10" spans="1:30" ht="25.5">
      <c r="A10" s="251" t="s">
        <v>167</v>
      </c>
      <c r="B10" s="186"/>
      <c r="C10" s="186"/>
      <c r="D10" s="251" t="s">
        <v>254</v>
      </c>
      <c r="E10" s="143">
        <v>18498496</v>
      </c>
      <c r="F10" s="143">
        <v>23430535</v>
      </c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  <c r="Z10" s="250"/>
      <c r="AA10" s="250"/>
      <c r="AB10" s="250"/>
      <c r="AC10" s="250"/>
      <c r="AD10" s="250"/>
    </row>
    <row r="11" spans="1:30" ht="20.25" customHeight="1">
      <c r="A11" s="251" t="s">
        <v>184</v>
      </c>
      <c r="B11" s="186"/>
      <c r="C11" s="186"/>
      <c r="D11" s="251" t="s">
        <v>32</v>
      </c>
      <c r="E11" s="186"/>
      <c r="F11" s="186"/>
      <c r="G11" s="250"/>
      <c r="H11" s="250"/>
      <c r="I11" s="250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</row>
    <row r="12" spans="1:30" ht="12.75">
      <c r="A12" s="251" t="s">
        <v>246</v>
      </c>
      <c r="B12" s="186"/>
      <c r="C12" s="186"/>
      <c r="D12" s="251" t="s">
        <v>208</v>
      </c>
      <c r="E12" s="186"/>
      <c r="F12" s="186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</row>
    <row r="13" spans="1:30" ht="12.75">
      <c r="A13" s="252" t="s">
        <v>12</v>
      </c>
      <c r="B13" s="186"/>
      <c r="C13" s="186"/>
      <c r="D13" s="252" t="s">
        <v>27</v>
      </c>
      <c r="E13" s="142">
        <f>E10+E11+E12</f>
        <v>18498496</v>
      </c>
      <c r="F13" s="144">
        <f>F10+F11+F12</f>
        <v>23430535</v>
      </c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</row>
    <row r="14" spans="1:30" ht="12.75">
      <c r="A14" s="138" t="s">
        <v>307</v>
      </c>
      <c r="B14" s="186"/>
      <c r="C14" s="186"/>
      <c r="D14" s="138" t="s">
        <v>33</v>
      </c>
      <c r="E14" s="186"/>
      <c r="F14" s="186"/>
      <c r="G14" s="250"/>
      <c r="H14" s="250"/>
      <c r="I14" s="250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0"/>
      <c r="W14" s="250"/>
      <c r="X14" s="250"/>
      <c r="Y14" s="250"/>
      <c r="Z14" s="250"/>
      <c r="AA14" s="250"/>
      <c r="AB14" s="250"/>
      <c r="AC14" s="250"/>
      <c r="AD14" s="250"/>
    </row>
    <row r="15" spans="1:30" ht="12.75">
      <c r="A15" s="252" t="s">
        <v>39</v>
      </c>
      <c r="B15" s="186"/>
      <c r="C15" s="186"/>
      <c r="D15" s="251" t="s">
        <v>34</v>
      </c>
      <c r="E15" s="143">
        <f>E16-E17</f>
        <v>17681774</v>
      </c>
      <c r="F15" s="143">
        <f>F16-F17</f>
        <v>2874818</v>
      </c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</row>
    <row r="16" spans="1:30" ht="12.75">
      <c r="A16" s="249" t="s">
        <v>41</v>
      </c>
      <c r="B16" s="186"/>
      <c r="C16" s="186"/>
      <c r="D16" s="251" t="s">
        <v>35</v>
      </c>
      <c r="E16" s="143">
        <v>17681774</v>
      </c>
      <c r="F16" s="143">
        <v>2874818</v>
      </c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</row>
    <row r="17" spans="1:30" ht="12.75">
      <c r="A17" s="249" t="s">
        <v>43</v>
      </c>
      <c r="B17" s="186"/>
      <c r="C17" s="186"/>
      <c r="D17" s="251" t="s">
        <v>36</v>
      </c>
      <c r="E17" s="186"/>
      <c r="F17" s="186"/>
      <c r="G17" s="149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</row>
    <row r="18" spans="1:30" ht="12.75">
      <c r="A18" s="203" t="s">
        <v>9</v>
      </c>
      <c r="B18" s="186"/>
      <c r="C18" s="186"/>
      <c r="D18" s="203" t="s">
        <v>37</v>
      </c>
      <c r="E18" s="143">
        <v>-15244814</v>
      </c>
      <c r="F18" s="143">
        <v>14806956</v>
      </c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250"/>
      <c r="X18" s="250"/>
      <c r="Y18" s="250"/>
      <c r="Z18" s="250"/>
      <c r="AA18" s="250"/>
      <c r="AB18" s="250"/>
      <c r="AC18" s="250"/>
      <c r="AD18" s="250"/>
    </row>
    <row r="19" spans="1:30" ht="12.75">
      <c r="A19" s="203" t="s">
        <v>10</v>
      </c>
      <c r="B19" s="145">
        <v>2887478</v>
      </c>
      <c r="C19" s="145">
        <v>1024794</v>
      </c>
      <c r="D19" s="252" t="s">
        <v>38</v>
      </c>
      <c r="E19" s="142">
        <f>E15+E18</f>
        <v>2436960</v>
      </c>
      <c r="F19" s="144">
        <f>F15+F18</f>
        <v>17681774</v>
      </c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</row>
    <row r="20" spans="1:30" ht="12.75">
      <c r="A20" s="203" t="s">
        <v>308</v>
      </c>
      <c r="B20" s="186">
        <v>8139762</v>
      </c>
      <c r="C20" s="145">
        <v>13266876</v>
      </c>
      <c r="D20" s="253" t="s">
        <v>40</v>
      </c>
      <c r="E20" s="142">
        <f>E8+E13+E19</f>
        <v>51411622</v>
      </c>
      <c r="F20" s="144">
        <f>F8+F13+F19</f>
        <v>77371413</v>
      </c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</row>
    <row r="21" spans="1:30" ht="12.75">
      <c r="A21" s="203" t="s">
        <v>245</v>
      </c>
      <c r="B21" s="186"/>
      <c r="C21" s="186"/>
      <c r="D21" s="254"/>
      <c r="E21" s="186"/>
      <c r="F21" s="186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</row>
    <row r="22" spans="1:30" ht="12.75">
      <c r="A22" s="253" t="s">
        <v>12</v>
      </c>
      <c r="B22" s="144">
        <f>SUM(B18:B21)</f>
        <v>11027240</v>
      </c>
      <c r="C22" s="144">
        <f>SUM(C18:C21)</f>
        <v>14291670</v>
      </c>
      <c r="D22" s="203"/>
      <c r="E22" s="186"/>
      <c r="F22" s="186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</row>
    <row r="23" spans="1:30" ht="12.75">
      <c r="A23" s="249" t="s">
        <v>210</v>
      </c>
      <c r="B23" s="186"/>
      <c r="C23" s="186"/>
      <c r="D23" s="249" t="s">
        <v>42</v>
      </c>
      <c r="E23" s="186"/>
      <c r="F23" s="186"/>
      <c r="G23" s="250"/>
      <c r="H23" s="250"/>
      <c r="I23" s="250"/>
      <c r="J23" s="250"/>
      <c r="K23" s="250"/>
      <c r="L23" s="250"/>
      <c r="M23" s="250"/>
      <c r="N23" s="250"/>
      <c r="O23" s="250"/>
      <c r="P23" s="250"/>
      <c r="Q23" s="250"/>
      <c r="R23" s="250"/>
      <c r="S23" s="250"/>
      <c r="T23" s="250"/>
      <c r="U23" s="250"/>
      <c r="V23" s="250"/>
      <c r="W23" s="250"/>
      <c r="X23" s="250"/>
      <c r="Y23" s="250"/>
      <c r="Z23" s="250"/>
      <c r="AA23" s="250"/>
      <c r="AB23" s="250"/>
      <c r="AC23" s="250"/>
      <c r="AD23" s="250"/>
    </row>
    <row r="24" spans="1:30" ht="12.75">
      <c r="A24" s="203" t="s">
        <v>255</v>
      </c>
      <c r="B24" s="145">
        <f>SUM(B25:B28)</f>
        <v>39414287</v>
      </c>
      <c r="C24" s="145">
        <f>SUM(C25:C28)</f>
        <v>56984191.92</v>
      </c>
      <c r="D24" s="255" t="s">
        <v>256</v>
      </c>
      <c r="E24" s="186"/>
      <c r="F24" s="186"/>
      <c r="G24" s="250"/>
      <c r="H24" s="250"/>
      <c r="I24" s="250"/>
      <c r="J24" s="250"/>
      <c r="K24" s="250"/>
      <c r="L24" s="250"/>
      <c r="M24" s="250"/>
      <c r="N24" s="250"/>
      <c r="O24" s="250"/>
      <c r="P24" s="250"/>
      <c r="Q24" s="250"/>
      <c r="R24" s="250"/>
      <c r="S24" s="250"/>
      <c r="T24" s="250"/>
      <c r="U24" s="250"/>
      <c r="V24" s="250"/>
      <c r="W24" s="250"/>
      <c r="X24" s="250"/>
      <c r="Y24" s="250"/>
      <c r="Z24" s="250"/>
      <c r="AA24" s="250"/>
      <c r="AB24" s="250"/>
      <c r="AC24" s="250"/>
      <c r="AD24" s="250"/>
    </row>
    <row r="25" spans="1:30" ht="12.75">
      <c r="A25" s="203" t="s">
        <v>167</v>
      </c>
      <c r="B25" s="145">
        <v>39110508</v>
      </c>
      <c r="C25" s="145">
        <v>54547465</v>
      </c>
      <c r="D25" s="251" t="s">
        <v>240</v>
      </c>
      <c r="E25" s="186">
        <f>E26+E27</f>
        <v>155933</v>
      </c>
      <c r="F25" s="186">
        <f>F26+F27</f>
        <v>250192</v>
      </c>
      <c r="G25" s="250"/>
      <c r="H25" s="250"/>
      <c r="I25" s="250"/>
      <c r="J25" s="250"/>
      <c r="K25" s="250"/>
      <c r="L25" s="250"/>
      <c r="M25" s="250"/>
      <c r="N25" s="250"/>
      <c r="O25" s="250"/>
      <c r="P25" s="250"/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</row>
    <row r="26" spans="1:6" ht="12.75">
      <c r="A26" s="203" t="s">
        <v>203</v>
      </c>
      <c r="B26" s="145">
        <v>35000</v>
      </c>
      <c r="C26" s="145">
        <v>130375.92</v>
      </c>
      <c r="D26" s="251" t="s">
        <v>309</v>
      </c>
      <c r="E26" s="143">
        <v>400</v>
      </c>
      <c r="F26" s="143">
        <v>360</v>
      </c>
    </row>
    <row r="27" spans="1:6" ht="12.75">
      <c r="A27" s="203" t="s">
        <v>184</v>
      </c>
      <c r="B27" s="145">
        <v>268779</v>
      </c>
      <c r="C27" s="145">
        <v>2306351</v>
      </c>
      <c r="D27" s="251" t="s">
        <v>169</v>
      </c>
      <c r="E27" s="143">
        <v>155533</v>
      </c>
      <c r="F27" s="143">
        <v>249832</v>
      </c>
    </row>
    <row r="28" spans="1:6" ht="12.75">
      <c r="A28" s="203" t="s">
        <v>11</v>
      </c>
      <c r="B28" s="248"/>
      <c r="C28" s="145"/>
      <c r="D28" s="28" t="s">
        <v>201</v>
      </c>
      <c r="E28" s="248"/>
      <c r="F28" s="248"/>
    </row>
    <row r="29" spans="1:6" ht="12.75">
      <c r="A29" s="203" t="s">
        <v>247</v>
      </c>
      <c r="B29" s="248"/>
      <c r="C29" s="145"/>
      <c r="D29" s="255" t="s">
        <v>224</v>
      </c>
      <c r="E29" s="248"/>
      <c r="F29" s="248"/>
    </row>
    <row r="30" spans="1:6" ht="12.75">
      <c r="A30" s="203" t="s">
        <v>248</v>
      </c>
      <c r="B30" s="145">
        <v>652066</v>
      </c>
      <c r="C30" s="145">
        <v>829634.19</v>
      </c>
      <c r="D30" s="28" t="s">
        <v>257</v>
      </c>
      <c r="E30" s="248"/>
      <c r="F30" s="248"/>
    </row>
    <row r="31" spans="1:6" ht="12.75">
      <c r="A31" s="203" t="s">
        <v>249</v>
      </c>
      <c r="B31" s="248"/>
      <c r="C31" s="145"/>
      <c r="D31" s="255" t="s">
        <v>186</v>
      </c>
      <c r="E31" s="248"/>
      <c r="F31" s="248"/>
    </row>
    <row r="32" spans="1:6" ht="12.75">
      <c r="A32" s="203" t="s">
        <v>250</v>
      </c>
      <c r="B32" s="248"/>
      <c r="C32" s="145"/>
      <c r="D32" s="255" t="s">
        <v>187</v>
      </c>
      <c r="E32" s="248"/>
      <c r="F32" s="248"/>
    </row>
    <row r="33" spans="1:6" ht="12.75">
      <c r="A33" s="203" t="s">
        <v>251</v>
      </c>
      <c r="B33" s="248"/>
      <c r="C33" s="248"/>
      <c r="D33" s="255" t="s">
        <v>258</v>
      </c>
      <c r="E33" s="248"/>
      <c r="F33" s="248"/>
    </row>
    <row r="34" spans="1:6" ht="12.75">
      <c r="A34" s="253" t="s">
        <v>13</v>
      </c>
      <c r="B34" s="144">
        <f>SUM(B24,B29:B33)</f>
        <v>40066353</v>
      </c>
      <c r="C34" s="144">
        <f>SUM(C24,C29:C33)</f>
        <v>57813826.11</v>
      </c>
      <c r="D34" s="203" t="s">
        <v>259</v>
      </c>
      <c r="E34" s="248"/>
      <c r="F34" s="248"/>
    </row>
    <row r="35" spans="1:6" ht="15" customHeight="1">
      <c r="A35" s="249" t="s">
        <v>207</v>
      </c>
      <c r="B35" s="248"/>
      <c r="C35" s="248"/>
      <c r="D35" s="255" t="s">
        <v>260</v>
      </c>
      <c r="E35" s="143">
        <v>5660</v>
      </c>
      <c r="F35" s="143">
        <v>3979</v>
      </c>
    </row>
    <row r="36" spans="1:6" ht="13.5" customHeight="1">
      <c r="A36" s="251" t="s">
        <v>252</v>
      </c>
      <c r="B36" s="145">
        <v>28734</v>
      </c>
      <c r="C36" s="145">
        <v>114093</v>
      </c>
      <c r="D36" s="255" t="s">
        <v>209</v>
      </c>
      <c r="E36" s="248"/>
      <c r="F36" s="248"/>
    </row>
    <row r="37" spans="1:6" ht="12.75">
      <c r="A37" s="251" t="s">
        <v>168</v>
      </c>
      <c r="B37" s="145">
        <v>450888</v>
      </c>
      <c r="C37" s="145">
        <v>5405995</v>
      </c>
      <c r="D37" s="253" t="s">
        <v>12</v>
      </c>
      <c r="E37" s="142">
        <f>SUM(E24:E25,E29:E36)</f>
        <v>161593</v>
      </c>
      <c r="F37" s="144">
        <f>SUM(F24:F25,F29:F36)</f>
        <v>254171</v>
      </c>
    </row>
    <row r="38" spans="1:6" ht="12.75">
      <c r="A38" s="251" t="s">
        <v>253</v>
      </c>
      <c r="B38" s="248"/>
      <c r="C38" s="248"/>
      <c r="D38" s="253" t="s">
        <v>45</v>
      </c>
      <c r="E38" s="142">
        <f>E37</f>
        <v>161593</v>
      </c>
      <c r="F38" s="144">
        <f>F37</f>
        <v>254171</v>
      </c>
    </row>
    <row r="39" spans="1:6" ht="12.75">
      <c r="A39" s="251" t="s">
        <v>185</v>
      </c>
      <c r="B39" s="248"/>
      <c r="C39" s="248"/>
      <c r="D39" s="203"/>
      <c r="E39" s="248"/>
      <c r="F39" s="248"/>
    </row>
    <row r="40" spans="1:6" ht="12.75">
      <c r="A40" s="252" t="s">
        <v>14</v>
      </c>
      <c r="B40" s="144">
        <f>SUM(B36:B39)</f>
        <v>479622</v>
      </c>
      <c r="C40" s="144">
        <f>SUM(C36:C39)</f>
        <v>5520088</v>
      </c>
      <c r="D40" s="203"/>
      <c r="E40" s="248"/>
      <c r="F40" s="248"/>
    </row>
    <row r="41" spans="1:6" ht="12.75">
      <c r="A41" s="138" t="s">
        <v>44</v>
      </c>
      <c r="B41" s="248"/>
      <c r="C41" s="248"/>
      <c r="D41" s="203"/>
      <c r="E41" s="248"/>
      <c r="F41" s="248"/>
    </row>
    <row r="42" spans="1:6" ht="12.75">
      <c r="A42" s="252" t="s">
        <v>45</v>
      </c>
      <c r="B42" s="144">
        <f>B22+B34+B40</f>
        <v>51573215</v>
      </c>
      <c r="C42" s="144">
        <f>C22+C34+C40</f>
        <v>77625584.11</v>
      </c>
      <c r="D42" s="203"/>
      <c r="E42" s="248"/>
      <c r="F42" s="248"/>
    </row>
    <row r="43" spans="2:6" ht="12.75" customHeight="1">
      <c r="B43" s="248"/>
      <c r="C43" s="248"/>
      <c r="D43" s="203"/>
      <c r="E43" s="248"/>
      <c r="F43" s="248"/>
    </row>
    <row r="44" spans="1:6" ht="12.75">
      <c r="A44" s="252" t="s">
        <v>47</v>
      </c>
      <c r="B44" s="144">
        <f>B15+B42</f>
        <v>51573215</v>
      </c>
      <c r="C44" s="144">
        <f>C15+C42</f>
        <v>77625584.11</v>
      </c>
      <c r="D44" s="252" t="s">
        <v>46</v>
      </c>
      <c r="E44" s="144">
        <f>E20+E38</f>
        <v>51573215</v>
      </c>
      <c r="F44" s="144">
        <f>F20+F38</f>
        <v>77625584</v>
      </c>
    </row>
    <row r="45" spans="2:7" ht="12.75">
      <c r="B45" s="256"/>
      <c r="C45" s="256"/>
      <c r="D45" s="29"/>
      <c r="E45" s="256"/>
      <c r="F45" s="256"/>
      <c r="G45" s="29"/>
    </row>
    <row r="46" spans="1:7" ht="12.75">
      <c r="A46" s="250"/>
      <c r="B46" s="333"/>
      <c r="C46" s="333"/>
      <c r="D46" s="257"/>
      <c r="E46" s="146"/>
      <c r="F46" s="147"/>
      <c r="G46" s="29"/>
    </row>
    <row r="47" spans="1:7" ht="12.75">
      <c r="A47" s="139" t="s">
        <v>513</v>
      </c>
      <c r="B47" s="370"/>
      <c r="C47" s="370"/>
      <c r="D47" s="5"/>
      <c r="E47" s="148"/>
      <c r="F47" s="148"/>
      <c r="G47" s="29"/>
    </row>
    <row r="48" spans="1:7" ht="12.75">
      <c r="A48" s="1"/>
      <c r="B48" s="206"/>
      <c r="C48" s="206"/>
      <c r="D48" s="8"/>
      <c r="E48" s="258"/>
      <c r="F48" s="258"/>
      <c r="G48" s="29"/>
    </row>
    <row r="49" spans="1:4" ht="12.75">
      <c r="A49" s="1"/>
      <c r="B49" s="150"/>
      <c r="C49" s="206"/>
      <c r="D49" s="8"/>
    </row>
    <row r="50" spans="1:7" ht="12.75">
      <c r="A50" s="1"/>
      <c r="B50" s="150"/>
      <c r="C50" s="206"/>
      <c r="D50" s="8"/>
      <c r="E50" s="147"/>
      <c r="F50" s="147"/>
      <c r="G50" s="29"/>
    </row>
    <row r="51" spans="1:7" ht="12.75">
      <c r="A51" s="334" t="s">
        <v>206</v>
      </c>
      <c r="B51" s="206"/>
      <c r="C51" s="206"/>
      <c r="D51" s="335" t="s">
        <v>321</v>
      </c>
      <c r="E51" s="258"/>
      <c r="F51" s="258"/>
      <c r="G51" s="29"/>
    </row>
    <row r="52" spans="1:7" ht="12.75">
      <c r="A52" s="336" t="s">
        <v>315</v>
      </c>
      <c r="B52" s="150"/>
      <c r="C52" s="150"/>
      <c r="D52" s="337" t="s">
        <v>514</v>
      </c>
      <c r="E52" s="258"/>
      <c r="F52" s="258"/>
      <c r="G52" s="29"/>
    </row>
    <row r="53" spans="1:7" ht="12.75">
      <c r="A53" s="8"/>
      <c r="B53" s="206"/>
      <c r="C53" s="206"/>
      <c r="D53" s="8"/>
      <c r="E53" s="256"/>
      <c r="F53" s="256"/>
      <c r="G53" s="29"/>
    </row>
    <row r="54" spans="1:7" ht="12.75">
      <c r="A54" s="8"/>
      <c r="B54" s="206"/>
      <c r="C54" s="206"/>
      <c r="D54" s="8"/>
      <c r="E54" s="256"/>
      <c r="F54" s="256"/>
      <c r="G54" s="29"/>
    </row>
    <row r="55" spans="1:7" ht="12.75">
      <c r="A55" s="8"/>
      <c r="B55" s="206"/>
      <c r="C55" s="206"/>
      <c r="D55" s="8"/>
      <c r="E55" s="256"/>
      <c r="F55" s="256"/>
      <c r="G55" s="29"/>
    </row>
    <row r="56" spans="1:7" ht="12.75">
      <c r="A56" s="8"/>
      <c r="B56" s="206"/>
      <c r="C56" s="206"/>
      <c r="D56" s="338" t="s">
        <v>322</v>
      </c>
      <c r="E56" s="256"/>
      <c r="F56" s="256"/>
      <c r="G56" s="29"/>
    </row>
    <row r="57" spans="1:7" ht="12.75">
      <c r="A57" s="8"/>
      <c r="B57" s="206"/>
      <c r="C57" s="206"/>
      <c r="D57" s="337" t="s">
        <v>515</v>
      </c>
      <c r="E57" s="256"/>
      <c r="F57" s="256"/>
      <c r="G57" s="29"/>
    </row>
    <row r="58" spans="1:7" ht="12.75">
      <c r="A58" s="29"/>
      <c r="B58" s="256"/>
      <c r="C58" s="256"/>
      <c r="D58" s="29"/>
      <c r="E58" s="256"/>
      <c r="F58" s="256"/>
      <c r="G58" s="29"/>
    </row>
    <row r="59" spans="1:7" ht="12.75">
      <c r="A59" s="29"/>
      <c r="B59" s="256"/>
      <c r="C59" s="256"/>
      <c r="D59" s="259"/>
      <c r="E59" s="256"/>
      <c r="F59" s="256"/>
      <c r="G59" s="29"/>
    </row>
    <row r="60" spans="1:7" s="250" customFormat="1" ht="12.75">
      <c r="A60" s="259"/>
      <c r="B60" s="260"/>
      <c r="C60" s="260"/>
      <c r="D60" s="259"/>
      <c r="E60" s="260"/>
      <c r="F60" s="260"/>
      <c r="G60" s="259"/>
    </row>
    <row r="61" spans="1:7" s="250" customFormat="1" ht="12.75">
      <c r="A61" s="259"/>
      <c r="B61" s="260"/>
      <c r="C61" s="260"/>
      <c r="D61" s="261"/>
      <c r="E61" s="260"/>
      <c r="F61" s="260"/>
      <c r="G61" s="259"/>
    </row>
    <row r="62" spans="2:6" s="250" customFormat="1" ht="12.75">
      <c r="B62" s="148"/>
      <c r="C62" s="148"/>
      <c r="E62" s="148"/>
      <c r="F62" s="148"/>
    </row>
    <row r="63" spans="2:6" s="250" customFormat="1" ht="12.75">
      <c r="B63" s="148"/>
      <c r="C63" s="148"/>
      <c r="E63" s="148"/>
      <c r="F63" s="148"/>
    </row>
    <row r="64" spans="2:6" s="250" customFormat="1" ht="12.75">
      <c r="B64" s="148"/>
      <c r="C64" s="148"/>
      <c r="E64" s="148"/>
      <c r="F64" s="148"/>
    </row>
    <row r="65" spans="2:6" s="250" customFormat="1" ht="12.75">
      <c r="B65" s="148"/>
      <c r="C65" s="148"/>
      <c r="E65" s="148"/>
      <c r="F65" s="148"/>
    </row>
    <row r="66" spans="2:6" s="250" customFormat="1" ht="12.75">
      <c r="B66" s="148"/>
      <c r="C66" s="148"/>
      <c r="E66" s="148"/>
      <c r="F66" s="148"/>
    </row>
    <row r="67" spans="2:6" s="250" customFormat="1" ht="12.75">
      <c r="B67" s="148"/>
      <c r="C67" s="148"/>
      <c r="E67" s="148"/>
      <c r="F67" s="148"/>
    </row>
    <row r="68" spans="2:6" s="250" customFormat="1" ht="12.75">
      <c r="B68" s="148"/>
      <c r="C68" s="148"/>
      <c r="E68" s="148"/>
      <c r="F68" s="148"/>
    </row>
    <row r="69" spans="2:6" s="250" customFormat="1" ht="12.75">
      <c r="B69" s="148"/>
      <c r="C69" s="148"/>
      <c r="E69" s="148"/>
      <c r="F69" s="148"/>
    </row>
    <row r="70" spans="2:6" s="250" customFormat="1" ht="12.75">
      <c r="B70" s="148"/>
      <c r="C70" s="148"/>
      <c r="E70" s="148"/>
      <c r="F70" s="148"/>
    </row>
    <row r="71" spans="2:6" s="250" customFormat="1" ht="12.75">
      <c r="B71" s="148"/>
      <c r="C71" s="148"/>
      <c r="E71" s="148"/>
      <c r="F71" s="148"/>
    </row>
    <row r="72" spans="2:6" s="250" customFormat="1" ht="12.75">
      <c r="B72" s="148"/>
      <c r="C72" s="148"/>
      <c r="E72" s="148"/>
      <c r="F72" s="148"/>
    </row>
  </sheetData>
  <mergeCells count="4">
    <mergeCell ref="E1:F1"/>
    <mergeCell ref="C2:D2"/>
    <mergeCell ref="E3:F3"/>
    <mergeCell ref="B47:C47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workbookViewId="0" topLeftCell="A1">
      <selection activeCell="A4" sqref="A4"/>
    </sheetView>
  </sheetViews>
  <sheetFormatPr defaultColWidth="9.140625" defaultRowHeight="12.75"/>
  <cols>
    <col min="1" max="1" width="46.00390625" style="1" customWidth="1"/>
    <col min="2" max="2" width="11.140625" style="150" customWidth="1"/>
    <col min="3" max="3" width="13.57421875" style="150" customWidth="1"/>
    <col min="4" max="4" width="43.421875" style="1" customWidth="1"/>
    <col min="5" max="5" width="13.57421875" style="150" customWidth="1"/>
    <col min="6" max="6" width="12.140625" style="150" customWidth="1"/>
    <col min="7" max="7" width="10.28125" style="1" customWidth="1"/>
    <col min="8" max="16384" width="9.140625" style="1" customWidth="1"/>
  </cols>
  <sheetData>
    <row r="1" spans="5:6" ht="25.5" customHeight="1">
      <c r="E1" s="372" t="s">
        <v>262</v>
      </c>
      <c r="F1" s="372"/>
    </row>
    <row r="2" spans="1:6" ht="12.75" customHeight="1">
      <c r="A2" s="6"/>
      <c r="C2" s="373" t="s">
        <v>15</v>
      </c>
      <c r="D2" s="373"/>
      <c r="E2" s="156"/>
      <c r="F2" s="156"/>
    </row>
    <row r="3" spans="1:6" ht="12.75">
      <c r="A3" s="373" t="s">
        <v>523</v>
      </c>
      <c r="B3" s="373"/>
      <c r="E3" s="156"/>
      <c r="F3" s="156"/>
    </row>
    <row r="4" spans="1:6" ht="12.75">
      <c r="A4" s="14" t="s">
        <v>313</v>
      </c>
      <c r="B4" s="291"/>
      <c r="C4" s="292"/>
      <c r="D4" s="293" t="s">
        <v>324</v>
      </c>
      <c r="E4" s="370"/>
      <c r="F4" s="370"/>
    </row>
    <row r="5" spans="1:6" ht="12.75">
      <c r="A5" s="295"/>
      <c r="B5" s="296"/>
      <c r="C5" s="296"/>
      <c r="D5" s="297"/>
      <c r="E5" s="298"/>
      <c r="F5" s="299" t="s">
        <v>82</v>
      </c>
    </row>
    <row r="6" spans="1:6" ht="25.5">
      <c r="A6" s="128" t="s">
        <v>16</v>
      </c>
      <c r="B6" s="151" t="s">
        <v>2</v>
      </c>
      <c r="C6" s="151" t="s">
        <v>5</v>
      </c>
      <c r="D6" s="128" t="s">
        <v>17</v>
      </c>
      <c r="E6" s="151" t="s">
        <v>2</v>
      </c>
      <c r="F6" s="151" t="s">
        <v>5</v>
      </c>
    </row>
    <row r="7" spans="1:6" ht="12.75">
      <c r="A7" s="128" t="s">
        <v>6</v>
      </c>
      <c r="B7" s="151">
        <v>1</v>
      </c>
      <c r="C7" s="151">
        <v>2</v>
      </c>
      <c r="D7" s="128" t="s">
        <v>6</v>
      </c>
      <c r="E7" s="151">
        <v>1</v>
      </c>
      <c r="F7" s="151">
        <v>2</v>
      </c>
    </row>
    <row r="8" spans="1:6" ht="18" customHeight="1">
      <c r="A8" s="129" t="s">
        <v>18</v>
      </c>
      <c r="B8" s="130"/>
      <c r="C8" s="130"/>
      <c r="D8" s="129" t="s">
        <v>19</v>
      </c>
      <c r="E8" s="157"/>
      <c r="F8" s="157"/>
    </row>
    <row r="9" spans="1:6" ht="12.75">
      <c r="A9" s="131" t="s">
        <v>20</v>
      </c>
      <c r="B9" s="152"/>
      <c r="C9" s="152"/>
      <c r="D9" s="131" t="s">
        <v>48</v>
      </c>
      <c r="E9" s="152"/>
      <c r="F9" s="152"/>
    </row>
    <row r="10" spans="1:6" s="139" customFormat="1" ht="12.75">
      <c r="A10" s="132" t="s">
        <v>21</v>
      </c>
      <c r="B10" s="153"/>
      <c r="C10" s="153"/>
      <c r="D10" s="132" t="s">
        <v>49</v>
      </c>
      <c r="E10" s="153"/>
      <c r="F10" s="145">
        <v>166682</v>
      </c>
    </row>
    <row r="11" spans="1:6" s="139" customFormat="1" ht="31.5" customHeight="1">
      <c r="A11" s="132" t="s">
        <v>263</v>
      </c>
      <c r="B11" s="153">
        <v>37225580</v>
      </c>
      <c r="C11" s="145">
        <v>54796654</v>
      </c>
      <c r="D11" s="132" t="s">
        <v>50</v>
      </c>
      <c r="E11" s="152">
        <v>22266131</v>
      </c>
      <c r="F11" s="145">
        <v>68281995</v>
      </c>
    </row>
    <row r="12" spans="1:6" s="139" customFormat="1" ht="15.75" customHeight="1">
      <c r="A12" s="132" t="s">
        <v>22</v>
      </c>
      <c r="B12" s="153">
        <v>37134665</v>
      </c>
      <c r="C12" s="145">
        <v>54773080</v>
      </c>
      <c r="D12" s="132" t="s">
        <v>51</v>
      </c>
      <c r="E12" s="152">
        <v>22153168</v>
      </c>
      <c r="F12" s="145">
        <v>68187264</v>
      </c>
    </row>
    <row r="13" spans="1:6" s="139" customFormat="1" ht="12.75">
      <c r="A13" s="132" t="s">
        <v>264</v>
      </c>
      <c r="B13" s="153">
        <v>18617</v>
      </c>
      <c r="C13" s="145">
        <v>4776</v>
      </c>
      <c r="D13" s="132" t="s">
        <v>269</v>
      </c>
      <c r="E13" s="153">
        <v>15244</v>
      </c>
      <c r="F13" s="145">
        <v>1974</v>
      </c>
    </row>
    <row r="14" spans="1:6" s="139" customFormat="1" ht="12.75">
      <c r="A14" s="132" t="s">
        <v>23</v>
      </c>
      <c r="B14" s="153">
        <v>2530</v>
      </c>
      <c r="C14" s="145">
        <v>4402</v>
      </c>
      <c r="D14" s="133" t="s">
        <v>52</v>
      </c>
      <c r="E14" s="153">
        <v>147282</v>
      </c>
      <c r="F14" s="145">
        <v>673785</v>
      </c>
    </row>
    <row r="15" spans="1:6" s="139" customFormat="1" ht="12.75">
      <c r="A15" s="134"/>
      <c r="B15" s="153"/>
      <c r="C15" s="153"/>
      <c r="D15" s="132" t="s">
        <v>26</v>
      </c>
      <c r="E15" s="153">
        <v>25445</v>
      </c>
      <c r="F15" s="145">
        <v>1946589</v>
      </c>
    </row>
    <row r="16" spans="1:6" s="139" customFormat="1" ht="12.75">
      <c r="A16" s="134" t="s">
        <v>24</v>
      </c>
      <c r="B16" s="154">
        <f>SUM(B10,B11,B13:B14)</f>
        <v>37246727</v>
      </c>
      <c r="C16" s="154">
        <f>SUM(C10,C11,C13:C14)</f>
        <v>54805832</v>
      </c>
      <c r="D16" s="134" t="s">
        <v>24</v>
      </c>
      <c r="E16" s="154">
        <f>SUM(E10,E11,E13:E15)</f>
        <v>22454102</v>
      </c>
      <c r="F16" s="154">
        <f>SUM(F10,F11,F13:F15)</f>
        <v>71071025</v>
      </c>
    </row>
    <row r="17" spans="1:6" s="139" customFormat="1" ht="12.75">
      <c r="A17" s="135" t="s">
        <v>178</v>
      </c>
      <c r="B17" s="154">
        <f>B16</f>
        <v>37246727</v>
      </c>
      <c r="C17" s="154">
        <f>C16</f>
        <v>54805832</v>
      </c>
      <c r="D17" s="135" t="s">
        <v>178</v>
      </c>
      <c r="E17" s="154">
        <f>E16</f>
        <v>22454102</v>
      </c>
      <c r="F17" s="154">
        <f>F16</f>
        <v>71071025</v>
      </c>
    </row>
    <row r="18" spans="1:6" s="139" customFormat="1" ht="12.75">
      <c r="A18" s="135" t="s">
        <v>211</v>
      </c>
      <c r="B18" s="153"/>
      <c r="C18" s="153"/>
      <c r="D18" s="135" t="s">
        <v>53</v>
      </c>
      <c r="E18" s="153"/>
      <c r="F18" s="153"/>
    </row>
    <row r="19" spans="1:6" s="139" customFormat="1" ht="12.75">
      <c r="A19" s="137" t="s">
        <v>316</v>
      </c>
      <c r="B19" s="153"/>
      <c r="C19" s="153"/>
      <c r="D19" s="135"/>
      <c r="E19" s="153"/>
      <c r="F19" s="153"/>
    </row>
    <row r="20" spans="1:6" s="139" customFormat="1" ht="12.75">
      <c r="A20" s="132" t="s">
        <v>236</v>
      </c>
      <c r="B20" s="153">
        <v>452189</v>
      </c>
      <c r="C20" s="153">
        <v>1458237</v>
      </c>
      <c r="D20" s="135"/>
      <c r="E20" s="153"/>
      <c r="F20" s="153"/>
    </row>
    <row r="21" spans="1:6" s="139" customFormat="1" ht="12.75">
      <c r="A21" s="132" t="s">
        <v>25</v>
      </c>
      <c r="B21" s="153"/>
      <c r="C21" s="153"/>
      <c r="D21" s="134"/>
      <c r="E21" s="153"/>
      <c r="F21" s="153"/>
    </row>
    <row r="22" spans="1:6" s="139" customFormat="1" ht="12.75">
      <c r="A22" s="132" t="s">
        <v>265</v>
      </c>
      <c r="B22" s="153"/>
      <c r="C22" s="153"/>
      <c r="D22" s="132"/>
      <c r="E22" s="153"/>
      <c r="F22" s="153"/>
    </row>
    <row r="23" spans="1:6" s="139" customFormat="1" ht="12.75">
      <c r="A23" s="132" t="s">
        <v>26</v>
      </c>
      <c r="B23" s="153"/>
      <c r="C23" s="153"/>
      <c r="D23" s="132"/>
      <c r="E23" s="153"/>
      <c r="F23" s="153"/>
    </row>
    <row r="24" spans="1:6" s="139" customFormat="1" ht="12.75">
      <c r="A24" s="134" t="s">
        <v>27</v>
      </c>
      <c r="B24" s="154">
        <f>SUM(B19:B23)</f>
        <v>452189</v>
      </c>
      <c r="C24" s="154">
        <f>SUM(C19:C23)</f>
        <v>1458237</v>
      </c>
      <c r="D24" s="134" t="s">
        <v>27</v>
      </c>
      <c r="E24" s="153"/>
      <c r="F24" s="153"/>
    </row>
    <row r="25" spans="1:6" s="139" customFormat="1" ht="25.5">
      <c r="A25" s="135" t="s">
        <v>179</v>
      </c>
      <c r="B25" s="154">
        <f>B24</f>
        <v>452189</v>
      </c>
      <c r="C25" s="154">
        <f>C24</f>
        <v>1458237</v>
      </c>
      <c r="D25" s="135" t="s">
        <v>179</v>
      </c>
      <c r="E25" s="154">
        <f>E24</f>
        <v>0</v>
      </c>
      <c r="F25" s="154">
        <f>F24</f>
        <v>0</v>
      </c>
    </row>
    <row r="26" spans="1:6" s="139" customFormat="1" ht="12.75">
      <c r="A26" s="135" t="s">
        <v>266</v>
      </c>
      <c r="B26" s="154">
        <f>B16+B24</f>
        <v>37698916</v>
      </c>
      <c r="C26" s="154">
        <f>C16+C24</f>
        <v>56264069</v>
      </c>
      <c r="D26" s="135" t="s">
        <v>54</v>
      </c>
      <c r="E26" s="154">
        <f>E16+E24</f>
        <v>22454102</v>
      </c>
      <c r="F26" s="154">
        <f>F16+F24</f>
        <v>71071025</v>
      </c>
    </row>
    <row r="27" spans="1:6" s="139" customFormat="1" ht="12.75">
      <c r="A27" s="135" t="s">
        <v>317</v>
      </c>
      <c r="B27" s="155"/>
      <c r="C27" s="154">
        <f>F26-C26</f>
        <v>14806956</v>
      </c>
      <c r="D27" s="135" t="s">
        <v>318</v>
      </c>
      <c r="E27" s="186">
        <f>-(E26-B26)</f>
        <v>15244814</v>
      </c>
      <c r="F27" s="153">
        <v>0</v>
      </c>
    </row>
    <row r="28" spans="1:6" s="139" customFormat="1" ht="18.75" customHeight="1">
      <c r="A28" s="135" t="s">
        <v>267</v>
      </c>
      <c r="B28" s="153"/>
      <c r="C28" s="153"/>
      <c r="D28" s="132"/>
      <c r="E28" s="153"/>
      <c r="F28" s="153"/>
    </row>
    <row r="29" spans="1:6" s="139" customFormat="1" ht="24" customHeight="1">
      <c r="A29" s="135" t="s">
        <v>268</v>
      </c>
      <c r="B29" s="154">
        <f>B27-B28</f>
        <v>0</v>
      </c>
      <c r="C29" s="154">
        <f>C27-C28</f>
        <v>14806956</v>
      </c>
      <c r="D29" s="135" t="s">
        <v>270</v>
      </c>
      <c r="E29" s="154">
        <f>E27+B28</f>
        <v>15244814</v>
      </c>
      <c r="F29" s="154">
        <f>F27+C28</f>
        <v>0</v>
      </c>
    </row>
    <row r="30" spans="1:7" s="139" customFormat="1" ht="14.25" customHeight="1">
      <c r="A30" s="138" t="s">
        <v>319</v>
      </c>
      <c r="B30" s="154">
        <f>B26+B28+B29</f>
        <v>37698916</v>
      </c>
      <c r="C30" s="154">
        <f>C26+C28+C29</f>
        <v>71071025</v>
      </c>
      <c r="D30" s="135" t="s">
        <v>320</v>
      </c>
      <c r="E30" s="154">
        <f>E26+E29</f>
        <v>37698916</v>
      </c>
      <c r="F30" s="154">
        <f>F26+F29</f>
        <v>71071025</v>
      </c>
      <c r="G30" s="301"/>
    </row>
    <row r="31" spans="1:6" s="139" customFormat="1" ht="13.5" customHeight="1">
      <c r="A31" s="302"/>
      <c r="B31" s="300"/>
      <c r="C31" s="300"/>
      <c r="D31" s="303"/>
      <c r="E31" s="300"/>
      <c r="F31" s="300"/>
    </row>
    <row r="32" spans="1:5" s="139" customFormat="1" ht="17.25" customHeight="1">
      <c r="A32" s="139" t="s">
        <v>314</v>
      </c>
      <c r="B32" s="156"/>
      <c r="C32" s="156"/>
      <c r="D32" s="5"/>
      <c r="E32" s="158"/>
    </row>
    <row r="33" spans="1:5" s="139" customFormat="1" ht="15.75" customHeight="1">
      <c r="A33" s="304"/>
      <c r="B33" s="206"/>
      <c r="C33" s="206"/>
      <c r="D33" s="8"/>
      <c r="E33" s="160"/>
    </row>
    <row r="34" spans="1:5" s="139" customFormat="1" ht="15.75" customHeight="1">
      <c r="A34" s="334" t="s">
        <v>206</v>
      </c>
      <c r="B34" s="206"/>
      <c r="C34" s="160"/>
      <c r="D34" s="335" t="s">
        <v>321</v>
      </c>
      <c r="E34" s="159"/>
    </row>
    <row r="35" spans="1:5" s="139" customFormat="1" ht="15.75" customHeight="1">
      <c r="A35" s="336" t="s">
        <v>315</v>
      </c>
      <c r="B35" s="150"/>
      <c r="C35" s="150"/>
      <c r="D35" s="337" t="s">
        <v>514</v>
      </c>
      <c r="E35" s="163"/>
    </row>
    <row r="36" spans="1:5" s="139" customFormat="1" ht="15.75" customHeight="1">
      <c r="A36" s="1"/>
      <c r="B36" s="150"/>
      <c r="C36" s="150"/>
      <c r="D36" s="327"/>
      <c r="E36" s="163"/>
    </row>
    <row r="37" spans="1:5" s="139" customFormat="1" ht="15" customHeight="1">
      <c r="A37" s="1"/>
      <c r="B37" s="150"/>
      <c r="C37" s="150"/>
      <c r="D37" s="11"/>
      <c r="E37" s="160"/>
    </row>
    <row r="38" spans="1:5" s="139" customFormat="1" ht="17.25" customHeight="1">
      <c r="A38" s="1"/>
      <c r="B38" s="150"/>
      <c r="C38" s="150"/>
      <c r="D38" s="371" t="s">
        <v>322</v>
      </c>
      <c r="E38" s="371"/>
    </row>
    <row r="39" spans="1:6" s="139" customFormat="1" ht="12.75">
      <c r="A39" s="1"/>
      <c r="B39" s="150"/>
      <c r="C39" s="150"/>
      <c r="D39" s="337" t="s">
        <v>516</v>
      </c>
      <c r="E39" s="150"/>
      <c r="F39" s="160"/>
    </row>
    <row r="40" spans="2:6" s="139" customFormat="1" ht="12.75">
      <c r="B40" s="160"/>
      <c r="C40" s="160"/>
      <c r="E40" s="160"/>
      <c r="F40" s="160"/>
    </row>
    <row r="41" spans="2:6" s="139" customFormat="1" ht="12.75" customHeight="1">
      <c r="B41" s="160"/>
      <c r="C41" s="160"/>
      <c r="E41" s="160"/>
      <c r="F41" s="160"/>
    </row>
    <row r="42" spans="2:6" s="139" customFormat="1" ht="12.75">
      <c r="B42" s="160"/>
      <c r="C42" s="160"/>
      <c r="E42" s="160"/>
      <c r="F42" s="160"/>
    </row>
    <row r="43" spans="2:6" s="139" customFormat="1" ht="12.75">
      <c r="B43" s="160"/>
      <c r="C43" s="160"/>
      <c r="E43" s="160"/>
      <c r="F43" s="160"/>
    </row>
    <row r="44" spans="2:6" s="139" customFormat="1" ht="12.75">
      <c r="B44" s="160"/>
      <c r="C44" s="160"/>
      <c r="E44" s="160"/>
      <c r="F44" s="160"/>
    </row>
    <row r="45" spans="2:6" s="139" customFormat="1" ht="12.75">
      <c r="B45" s="160"/>
      <c r="C45" s="160"/>
      <c r="E45" s="160"/>
      <c r="F45" s="160"/>
    </row>
    <row r="46" spans="1:6" s="139" customFormat="1" ht="12.75">
      <c r="A46" s="1"/>
      <c r="B46" s="160"/>
      <c r="C46" s="160"/>
      <c r="E46" s="160"/>
      <c r="F46" s="160"/>
    </row>
  </sheetData>
  <mergeCells count="5">
    <mergeCell ref="D38:E38"/>
    <mergeCell ref="E1:F1"/>
    <mergeCell ref="A3:B3"/>
    <mergeCell ref="C2:D2"/>
    <mergeCell ref="E4:F4"/>
  </mergeCells>
  <printOptions/>
  <pageMargins left="0.86" right="0.75" top="0.82" bottom="0.78" header="0.27" footer="0.33"/>
  <pageSetup fitToHeight="1" fitToWidth="1" horizontalDpi="300" verticalDpi="300" orientation="landscape" paperSize="9" scale="7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22">
      <selection activeCell="D52" sqref="D52"/>
    </sheetView>
  </sheetViews>
  <sheetFormatPr defaultColWidth="9.140625" defaultRowHeight="12.75"/>
  <cols>
    <col min="1" max="1" width="54.8515625" style="1" customWidth="1"/>
    <col min="2" max="2" width="15.8515625" style="150" customWidth="1"/>
    <col min="3" max="3" width="12.140625" style="150" customWidth="1"/>
    <col min="4" max="4" width="12.57421875" style="150" customWidth="1"/>
    <col min="5" max="5" width="14.28125" style="150" customWidth="1"/>
    <col min="6" max="6" width="12.28125" style="150" customWidth="1"/>
    <col min="7" max="7" width="12.00390625" style="150" bestFit="1" customWidth="1"/>
    <col min="8" max="16384" width="9.140625" style="1" customWidth="1"/>
  </cols>
  <sheetData>
    <row r="1" spans="1:7" ht="12.75">
      <c r="A1" s="16"/>
      <c r="B1" s="164"/>
      <c r="C1" s="164"/>
      <c r="D1" s="164"/>
      <c r="E1" s="375" t="s">
        <v>271</v>
      </c>
      <c r="F1" s="375"/>
      <c r="G1" s="164"/>
    </row>
    <row r="2" spans="1:7" ht="12.75">
      <c r="A2" s="378" t="s">
        <v>97</v>
      </c>
      <c r="B2" s="379"/>
      <c r="C2" s="379"/>
      <c r="D2" s="379"/>
      <c r="E2" s="379"/>
      <c r="F2" s="379"/>
      <c r="G2" s="164"/>
    </row>
    <row r="3" spans="1:7" ht="12.75">
      <c r="A3" s="14" t="s">
        <v>325</v>
      </c>
      <c r="B3" s="190"/>
      <c r="D3" s="187" t="s">
        <v>324</v>
      </c>
      <c r="F3" s="191"/>
      <c r="G3" s="164"/>
    </row>
    <row r="4" spans="1:7" ht="12.75">
      <c r="A4" s="14" t="s">
        <v>313</v>
      </c>
      <c r="B4" s="190"/>
      <c r="E4" s="192"/>
      <c r="F4" s="193"/>
      <c r="G4" s="164"/>
    </row>
    <row r="5" spans="1:7" ht="12.75">
      <c r="A5" s="14"/>
      <c r="B5" s="190"/>
      <c r="C5" s="194"/>
      <c r="D5" s="195"/>
      <c r="E5" s="164"/>
      <c r="F5" s="164"/>
      <c r="G5" s="196" t="s">
        <v>82</v>
      </c>
    </row>
    <row r="6" spans="1:7" ht="13.5" customHeight="1">
      <c r="A6" s="376" t="s">
        <v>83</v>
      </c>
      <c r="B6" s="380" t="s">
        <v>4</v>
      </c>
      <c r="C6" s="380"/>
      <c r="D6" s="380"/>
      <c r="E6" s="380" t="s">
        <v>5</v>
      </c>
      <c r="F6" s="380"/>
      <c r="G6" s="380"/>
    </row>
    <row r="7" spans="1:7" ht="30.75" customHeight="1">
      <c r="A7" s="377"/>
      <c r="B7" s="198" t="s">
        <v>84</v>
      </c>
      <c r="C7" s="198" t="s">
        <v>85</v>
      </c>
      <c r="D7" s="198" t="s">
        <v>86</v>
      </c>
      <c r="E7" s="198" t="s">
        <v>84</v>
      </c>
      <c r="F7" s="198" t="s">
        <v>85</v>
      </c>
      <c r="G7" s="198" t="s">
        <v>86</v>
      </c>
    </row>
    <row r="8" spans="1:7" s="6" customFormat="1" ht="12.75">
      <c r="A8" s="197" t="s">
        <v>6</v>
      </c>
      <c r="B8" s="198">
        <v>1</v>
      </c>
      <c r="C8" s="198">
        <v>2</v>
      </c>
      <c r="D8" s="198">
        <v>3</v>
      </c>
      <c r="E8" s="198">
        <v>4</v>
      </c>
      <c r="F8" s="198">
        <v>5</v>
      </c>
      <c r="G8" s="198">
        <v>6</v>
      </c>
    </row>
    <row r="9" spans="1:7" ht="12.75">
      <c r="A9" s="199" t="s">
        <v>272</v>
      </c>
      <c r="B9" s="200"/>
      <c r="C9" s="200"/>
      <c r="D9" s="200"/>
      <c r="E9" s="200"/>
      <c r="F9" s="200"/>
      <c r="G9" s="200"/>
    </row>
    <row r="10" spans="1:7" ht="12.75">
      <c r="A10" s="201" t="s">
        <v>461</v>
      </c>
      <c r="B10" s="200">
        <v>3535826</v>
      </c>
      <c r="C10" s="200">
        <v>14148163</v>
      </c>
      <c r="D10" s="200">
        <f>B10-C10</f>
        <v>-10612337</v>
      </c>
      <c r="E10" s="200">
        <v>69009455</v>
      </c>
      <c r="F10" s="200">
        <v>22824315</v>
      </c>
      <c r="G10" s="200">
        <f>E10-F10</f>
        <v>46185140</v>
      </c>
    </row>
    <row r="11" spans="1:7" ht="12.75">
      <c r="A11" s="201" t="s">
        <v>273</v>
      </c>
      <c r="B11" s="200"/>
      <c r="C11" s="200"/>
      <c r="D11" s="200">
        <f>B11-C11</f>
        <v>0</v>
      </c>
      <c r="E11" s="200"/>
      <c r="F11" s="200"/>
      <c r="G11" s="200">
        <f>E11-F11</f>
        <v>0</v>
      </c>
    </row>
    <row r="12" spans="1:7" ht="12.75">
      <c r="A12" s="201" t="s">
        <v>96</v>
      </c>
      <c r="B12" s="152"/>
      <c r="C12" s="152"/>
      <c r="D12" s="152"/>
      <c r="E12" s="152"/>
      <c r="F12" s="200"/>
      <c r="G12" s="200"/>
    </row>
    <row r="13" spans="1:7" ht="12.75">
      <c r="A13" s="2" t="s">
        <v>216</v>
      </c>
      <c r="B13" s="152"/>
      <c r="C13" s="152"/>
      <c r="D13" s="152">
        <f>B13-C13</f>
        <v>0</v>
      </c>
      <c r="E13" s="152"/>
      <c r="F13" s="200"/>
      <c r="G13" s="200">
        <f>E13-F13</f>
        <v>0</v>
      </c>
    </row>
    <row r="14" spans="1:7" ht="12.75">
      <c r="A14" s="2" t="s">
        <v>241</v>
      </c>
      <c r="B14" s="152"/>
      <c r="C14" s="152"/>
      <c r="D14" s="152">
        <f aca="true" t="shared" si="0" ref="D14:D25">B14-C14</f>
        <v>0</v>
      </c>
      <c r="E14" s="152"/>
      <c r="F14" s="200"/>
      <c r="G14" s="200">
        <f>E14-F14</f>
        <v>0</v>
      </c>
    </row>
    <row r="15" spans="1:7" ht="12.75">
      <c r="A15" s="201" t="s">
        <v>214</v>
      </c>
      <c r="B15" s="143"/>
      <c r="C15" s="200"/>
      <c r="D15" s="152">
        <f t="shared" si="0"/>
        <v>0</v>
      </c>
      <c r="E15" s="200"/>
      <c r="F15" s="200"/>
      <c r="G15" s="200">
        <f>E15-F15</f>
        <v>0</v>
      </c>
    </row>
    <row r="16" spans="1:7" ht="12.75">
      <c r="A16" s="199" t="s">
        <v>212</v>
      </c>
      <c r="B16" s="189">
        <f>SUM(B10:B15)</f>
        <v>3535826</v>
      </c>
      <c r="C16" s="189">
        <f>SUM(C10:C15)</f>
        <v>14148163</v>
      </c>
      <c r="D16" s="188">
        <f t="shared" si="0"/>
        <v>-10612337</v>
      </c>
      <c r="E16" s="189">
        <f>SUM(E10:E15)</f>
        <v>69009455</v>
      </c>
      <c r="F16" s="189">
        <f>SUM(F10:F15)</f>
        <v>22824315</v>
      </c>
      <c r="G16" s="189">
        <f>E16-F16</f>
        <v>46185140</v>
      </c>
    </row>
    <row r="17" spans="1:7" ht="12.75">
      <c r="A17" s="199" t="s">
        <v>237</v>
      </c>
      <c r="B17" s="200"/>
      <c r="C17" s="200"/>
      <c r="D17" s="200"/>
      <c r="E17" s="200"/>
      <c r="F17" s="200"/>
      <c r="G17" s="200"/>
    </row>
    <row r="18" spans="1:7" ht="12.75">
      <c r="A18" s="201" t="s">
        <v>87</v>
      </c>
      <c r="B18" s="200">
        <v>8167774</v>
      </c>
      <c r="C18" s="200">
        <v>390889</v>
      </c>
      <c r="D18" s="200">
        <f t="shared" si="0"/>
        <v>7776885</v>
      </c>
      <c r="E18" s="200">
        <v>7478478</v>
      </c>
      <c r="F18" s="200">
        <v>43658876</v>
      </c>
      <c r="G18" s="200">
        <f>E18-F18</f>
        <v>-36180398</v>
      </c>
    </row>
    <row r="19" spans="1:7" ht="12.75">
      <c r="A19" s="201" t="s">
        <v>88</v>
      </c>
      <c r="B19" s="200"/>
      <c r="C19" s="200"/>
      <c r="D19" s="200">
        <f t="shared" si="0"/>
        <v>0</v>
      </c>
      <c r="E19" s="200"/>
      <c r="F19" s="200"/>
      <c r="G19" s="200"/>
    </row>
    <row r="20" spans="1:7" ht="12.75">
      <c r="A20" s="202" t="s">
        <v>94</v>
      </c>
      <c r="B20" s="200">
        <v>222639</v>
      </c>
      <c r="C20" s="200">
        <v>2529</v>
      </c>
      <c r="D20" s="200">
        <f t="shared" si="0"/>
        <v>220110</v>
      </c>
      <c r="E20" s="200">
        <v>568265</v>
      </c>
      <c r="F20" s="200">
        <v>1997520</v>
      </c>
      <c r="G20" s="200">
        <f>E20-F20</f>
        <v>-1429255</v>
      </c>
    </row>
    <row r="21" spans="1:7" ht="12.75">
      <c r="A21" s="201" t="s">
        <v>92</v>
      </c>
      <c r="B21" s="200"/>
      <c r="C21" s="200"/>
      <c r="D21" s="200">
        <f t="shared" si="0"/>
        <v>0</v>
      </c>
      <c r="E21" s="200">
        <v>166682</v>
      </c>
      <c r="F21" s="200"/>
      <c r="G21" s="200">
        <f>E21-F21</f>
        <v>166682</v>
      </c>
    </row>
    <row r="22" spans="1:7" ht="12.75">
      <c r="A22" s="203" t="s">
        <v>170</v>
      </c>
      <c r="B22" s="200"/>
      <c r="C22" s="200">
        <v>647898</v>
      </c>
      <c r="D22" s="200">
        <f t="shared" si="0"/>
        <v>-647898</v>
      </c>
      <c r="E22" s="200"/>
      <c r="F22" s="152"/>
      <c r="G22" s="152"/>
    </row>
    <row r="23" spans="1:7" ht="12.75">
      <c r="A23" s="203" t="s">
        <v>171</v>
      </c>
      <c r="B23" s="200"/>
      <c r="C23" s="152">
        <v>1190</v>
      </c>
      <c r="D23" s="200">
        <f t="shared" si="0"/>
        <v>-1190</v>
      </c>
      <c r="E23" s="152"/>
      <c r="F23" s="152"/>
      <c r="G23" s="152"/>
    </row>
    <row r="24" spans="1:7" ht="12.75">
      <c r="A24" s="2" t="s">
        <v>274</v>
      </c>
      <c r="B24" s="200"/>
      <c r="C24" s="200"/>
      <c r="D24" s="200">
        <f t="shared" si="0"/>
        <v>0</v>
      </c>
      <c r="E24" s="200"/>
      <c r="F24" s="200"/>
      <c r="G24" s="200"/>
    </row>
    <row r="25" spans="1:7" ht="12.75">
      <c r="A25" s="201" t="s">
        <v>93</v>
      </c>
      <c r="B25" s="200"/>
      <c r="C25" s="200"/>
      <c r="D25" s="200">
        <f t="shared" si="0"/>
        <v>0</v>
      </c>
      <c r="E25" s="200"/>
      <c r="F25" s="200"/>
      <c r="G25" s="200"/>
    </row>
    <row r="26" spans="1:7" ht="12.75">
      <c r="A26" s="199" t="s">
        <v>213</v>
      </c>
      <c r="B26" s="189">
        <f>SUM(B18:B25)</f>
        <v>8390413</v>
      </c>
      <c r="C26" s="189">
        <f>SUM(C18:C25)</f>
        <v>1042506</v>
      </c>
      <c r="D26" s="189">
        <f>B26-C26</f>
        <v>7347907</v>
      </c>
      <c r="E26" s="189">
        <f>SUM(E18:E25)</f>
        <v>8213425</v>
      </c>
      <c r="F26" s="189">
        <f>SUM(F18:F25)</f>
        <v>45656396</v>
      </c>
      <c r="G26" s="189">
        <f>E26-F26</f>
        <v>-37442971</v>
      </c>
    </row>
    <row r="27" spans="1:7" ht="12.75">
      <c r="A27" s="204" t="s">
        <v>238</v>
      </c>
      <c r="B27" s="200"/>
      <c r="C27" s="200"/>
      <c r="D27" s="200"/>
      <c r="E27" s="200"/>
      <c r="F27" s="200"/>
      <c r="G27" s="200"/>
    </row>
    <row r="28" spans="1:7" ht="12.75">
      <c r="A28" s="201" t="s">
        <v>215</v>
      </c>
      <c r="B28" s="200"/>
      <c r="C28" s="200"/>
      <c r="D28" s="200"/>
      <c r="E28" s="200"/>
      <c r="F28" s="200"/>
      <c r="G28" s="200"/>
    </row>
    <row r="29" spans="1:7" ht="12.75">
      <c r="A29" s="201" t="s">
        <v>89</v>
      </c>
      <c r="B29" s="200"/>
      <c r="C29" s="200"/>
      <c r="D29" s="200"/>
      <c r="E29" s="200"/>
      <c r="F29" s="200"/>
      <c r="G29" s="200"/>
    </row>
    <row r="30" spans="1:7" ht="12.75">
      <c r="A30" s="201" t="s">
        <v>95</v>
      </c>
      <c r="B30" s="200"/>
      <c r="C30" s="200"/>
      <c r="D30" s="200"/>
      <c r="E30" s="200"/>
      <c r="F30" s="200"/>
      <c r="G30" s="200"/>
    </row>
    <row r="31" spans="1:7" ht="12.75">
      <c r="A31" s="201" t="s">
        <v>275</v>
      </c>
      <c r="B31" s="200"/>
      <c r="C31" s="200"/>
      <c r="D31" s="200"/>
      <c r="E31" s="200"/>
      <c r="F31" s="200"/>
      <c r="G31" s="200"/>
    </row>
    <row r="32" spans="1:7" ht="12.75">
      <c r="A32" s="201" t="s">
        <v>462</v>
      </c>
      <c r="B32" s="200"/>
      <c r="C32" s="200"/>
      <c r="D32" s="200"/>
      <c r="E32" s="200"/>
      <c r="F32" s="200"/>
      <c r="G32" s="200"/>
    </row>
    <row r="33" spans="1:7" ht="12.75">
      <c r="A33" s="199" t="s">
        <v>276</v>
      </c>
      <c r="B33" s="200"/>
      <c r="C33" s="200"/>
      <c r="D33" s="200"/>
      <c r="E33" s="200"/>
      <c r="F33" s="200"/>
      <c r="G33" s="200"/>
    </row>
    <row r="34" spans="1:7" ht="12.75">
      <c r="A34" s="199" t="s">
        <v>90</v>
      </c>
      <c r="B34" s="189">
        <f aca="true" t="shared" si="1" ref="B34:G34">B16+B26+B33</f>
        <v>11926239</v>
      </c>
      <c r="C34" s="189">
        <f t="shared" si="1"/>
        <v>15190669</v>
      </c>
      <c r="D34" s="189">
        <f t="shared" si="1"/>
        <v>-3264430</v>
      </c>
      <c r="E34" s="189">
        <f t="shared" si="1"/>
        <v>77222880</v>
      </c>
      <c r="F34" s="189">
        <f t="shared" si="1"/>
        <v>68480711</v>
      </c>
      <c r="G34" s="189">
        <f t="shared" si="1"/>
        <v>8742169</v>
      </c>
    </row>
    <row r="35" spans="1:7" ht="12.75">
      <c r="A35" s="199" t="s">
        <v>91</v>
      </c>
      <c r="B35" s="200"/>
      <c r="C35" s="200"/>
      <c r="D35" s="189">
        <v>14291670</v>
      </c>
      <c r="E35" s="200"/>
      <c r="F35" s="200"/>
      <c r="G35" s="189">
        <v>5549501</v>
      </c>
    </row>
    <row r="36" spans="1:7" ht="12.75">
      <c r="A36" s="204" t="s">
        <v>165</v>
      </c>
      <c r="B36" s="200"/>
      <c r="C36" s="200"/>
      <c r="D36" s="189">
        <f>D34+D35</f>
        <v>11027240</v>
      </c>
      <c r="E36" s="200"/>
      <c r="F36" s="200"/>
      <c r="G36" s="189">
        <f>G34+G35</f>
        <v>14291670</v>
      </c>
    </row>
    <row r="37" spans="1:7" ht="12.75">
      <c r="A37" s="201" t="s">
        <v>166</v>
      </c>
      <c r="B37" s="200"/>
      <c r="C37" s="200"/>
      <c r="D37" s="200">
        <v>8139762</v>
      </c>
      <c r="E37" s="200"/>
      <c r="F37" s="200"/>
      <c r="G37" s="200">
        <v>1024794</v>
      </c>
    </row>
    <row r="38" spans="2:8" ht="12.75">
      <c r="B38" s="205"/>
      <c r="C38" s="205"/>
      <c r="D38" s="205"/>
      <c r="E38" s="205"/>
      <c r="F38" s="205"/>
      <c r="G38" s="205"/>
      <c r="H38" s="8"/>
    </row>
    <row r="39" spans="1:8" ht="12.75">
      <c r="A39" s="16" t="s">
        <v>314</v>
      </c>
      <c r="B39" s="26"/>
      <c r="C39" s="11"/>
      <c r="D39" s="16"/>
      <c r="E39" s="335"/>
      <c r="F39" s="159"/>
      <c r="H39" s="8"/>
    </row>
    <row r="40" spans="2:8" ht="12.75">
      <c r="B40" s="8"/>
      <c r="C40" s="8"/>
      <c r="D40" s="1"/>
      <c r="E40" s="139"/>
      <c r="F40" s="160"/>
      <c r="H40" s="8"/>
    </row>
    <row r="41" spans="1:8" ht="12.75">
      <c r="A41" s="334" t="s">
        <v>206</v>
      </c>
      <c r="B41" s="206"/>
      <c r="C41" s="160"/>
      <c r="D41" s="158" t="s">
        <v>321</v>
      </c>
      <c r="E41" s="159"/>
      <c r="F41" s="163"/>
      <c r="G41" s="207"/>
      <c r="H41" s="8"/>
    </row>
    <row r="42" spans="1:8" ht="12.75">
      <c r="A42" s="336" t="s">
        <v>315</v>
      </c>
      <c r="E42" s="207" t="s">
        <v>517</v>
      </c>
      <c r="F42" s="160"/>
      <c r="G42" s="149"/>
      <c r="H42" s="8"/>
    </row>
    <row r="43" spans="4:8" ht="12.75">
      <c r="D43" s="163"/>
      <c r="E43" s="160"/>
      <c r="F43" s="160"/>
      <c r="G43" s="149"/>
      <c r="H43" s="8"/>
    </row>
    <row r="44" spans="4:8" ht="12.75">
      <c r="D44" s="374" t="s">
        <v>322</v>
      </c>
      <c r="E44" s="374"/>
      <c r="F44" s="158"/>
      <c r="G44" s="149"/>
      <c r="H44" s="8"/>
    </row>
    <row r="45" spans="5:8" ht="12.75">
      <c r="E45" s="327" t="s">
        <v>518</v>
      </c>
      <c r="G45" s="149"/>
      <c r="H45" s="8"/>
    </row>
    <row r="46" spans="5:7" ht="12.75">
      <c r="E46" s="207"/>
      <c r="F46" s="163"/>
      <c r="G46" s="207"/>
    </row>
    <row r="47" spans="2:7" ht="12.75">
      <c r="B47" s="164"/>
      <c r="C47" s="164"/>
      <c r="D47" s="164"/>
      <c r="E47" s="164"/>
      <c r="F47" s="164"/>
      <c r="G47" s="164"/>
    </row>
  </sheetData>
  <mergeCells count="6">
    <mergeCell ref="D44:E44"/>
    <mergeCell ref="E1:F1"/>
    <mergeCell ref="A6:A7"/>
    <mergeCell ref="A2:F2"/>
    <mergeCell ref="B6:D6"/>
    <mergeCell ref="E6:G6"/>
  </mergeCells>
  <printOptions/>
  <pageMargins left="0.75" right="0.75" top="0.21" bottom="0.3" header="0.18" footer="0.2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workbookViewId="0" topLeftCell="D25">
      <selection activeCell="I34" sqref="I34"/>
    </sheetView>
  </sheetViews>
  <sheetFormatPr defaultColWidth="9.140625" defaultRowHeight="12.75"/>
  <cols>
    <col min="1" max="1" width="37.8515625" style="28" customWidth="1"/>
    <col min="2" max="8" width="13.421875" style="149" customWidth="1"/>
    <col min="9" max="10" width="9.140625" style="1" customWidth="1"/>
    <col min="11" max="11" width="15.421875" style="1" customWidth="1"/>
    <col min="12" max="16384" width="9.140625" style="1" customWidth="1"/>
  </cols>
  <sheetData>
    <row r="1" spans="6:8" ht="12.75">
      <c r="F1" s="161"/>
      <c r="G1" s="161" t="s">
        <v>277</v>
      </c>
      <c r="H1" s="161"/>
    </row>
    <row r="3" spans="1:8" ht="19.5" customHeight="1">
      <c r="A3" s="381" t="s">
        <v>55</v>
      </c>
      <c r="B3" s="381"/>
      <c r="C3" s="381"/>
      <c r="D3" s="381"/>
      <c r="E3" s="381"/>
      <c r="F3" s="381"/>
      <c r="G3" s="381"/>
      <c r="H3" s="381"/>
    </row>
    <row r="4" spans="1:8" ht="12.75">
      <c r="A4" s="305"/>
      <c r="B4" s="306"/>
      <c r="C4" s="306"/>
      <c r="D4" s="306"/>
      <c r="E4" s="306"/>
      <c r="F4" s="306"/>
      <c r="G4" s="306"/>
      <c r="H4" s="307"/>
    </row>
    <row r="5" spans="1:8" ht="14.25" customHeight="1">
      <c r="A5" s="15" t="s">
        <v>327</v>
      </c>
      <c r="B5" s="308"/>
      <c r="C5" s="308"/>
      <c r="D5" s="308"/>
      <c r="E5" s="308"/>
      <c r="F5" s="309"/>
      <c r="G5" s="360" t="s">
        <v>324</v>
      </c>
      <c r="H5" s="361"/>
    </row>
    <row r="6" spans="1:8" ht="12.75">
      <c r="A6" s="141" t="s">
        <v>313</v>
      </c>
      <c r="B6" s="308"/>
      <c r="C6" s="308"/>
      <c r="D6" s="308"/>
      <c r="E6" s="310"/>
      <c r="F6" s="310"/>
      <c r="G6" s="310"/>
      <c r="H6" s="311"/>
    </row>
    <row r="7" spans="1:8" ht="12.75">
      <c r="A7" s="312"/>
      <c r="B7" s="313"/>
      <c r="C7" s="313"/>
      <c r="D7" s="313"/>
      <c r="E7" s="314"/>
      <c r="F7" s="314"/>
      <c r="G7" s="314"/>
      <c r="H7" s="162" t="s">
        <v>56</v>
      </c>
    </row>
    <row r="8" spans="1:8" ht="32.25" customHeight="1">
      <c r="A8" s="362" t="s">
        <v>57</v>
      </c>
      <c r="B8" s="384" t="s">
        <v>61</v>
      </c>
      <c r="C8" s="382" t="s">
        <v>58</v>
      </c>
      <c r="D8" s="359"/>
      <c r="E8" s="359"/>
      <c r="F8" s="382" t="s">
        <v>59</v>
      </c>
      <c r="G8" s="383"/>
      <c r="H8" s="384" t="s">
        <v>60</v>
      </c>
    </row>
    <row r="9" spans="1:8" ht="12.75" customHeight="1">
      <c r="A9" s="363"/>
      <c r="B9" s="357"/>
      <c r="C9" s="387" t="s">
        <v>62</v>
      </c>
      <c r="D9" s="384" t="s">
        <v>63</v>
      </c>
      <c r="E9" s="384" t="s">
        <v>217</v>
      </c>
      <c r="F9" s="384" t="s">
        <v>64</v>
      </c>
      <c r="G9" s="384" t="s">
        <v>65</v>
      </c>
      <c r="H9" s="385"/>
    </row>
    <row r="10" spans="1:8" ht="60" customHeight="1">
      <c r="A10" s="351"/>
      <c r="B10" s="358"/>
      <c r="C10" s="388"/>
      <c r="D10" s="358"/>
      <c r="E10" s="386"/>
      <c r="F10" s="386"/>
      <c r="G10" s="386"/>
      <c r="H10" s="386"/>
    </row>
    <row r="11" spans="1:8" s="17" customFormat="1" ht="12.75">
      <c r="A11" s="315" t="s">
        <v>6</v>
      </c>
      <c r="B11" s="316">
        <v>1</v>
      </c>
      <c r="C11" s="316">
        <v>2</v>
      </c>
      <c r="D11" s="316">
        <v>3</v>
      </c>
      <c r="E11" s="316">
        <v>4</v>
      </c>
      <c r="F11" s="316">
        <v>5</v>
      </c>
      <c r="G11" s="316">
        <v>6</v>
      </c>
      <c r="H11" s="316">
        <v>7</v>
      </c>
    </row>
    <row r="12" spans="1:8" s="17" customFormat="1" ht="12.75">
      <c r="A12" s="317" t="s">
        <v>172</v>
      </c>
      <c r="B12" s="318">
        <v>11819590</v>
      </c>
      <c r="C12" s="318">
        <v>2389215</v>
      </c>
      <c r="D12" s="318"/>
      <c r="E12" s="318"/>
      <c r="F12" s="318">
        <v>2874818.15</v>
      </c>
      <c r="G12" s="318"/>
      <c r="H12" s="318">
        <f>B12+C12+F12-G12</f>
        <v>17083623.15</v>
      </c>
    </row>
    <row r="13" spans="1:8" s="17" customFormat="1" ht="25.5">
      <c r="A13" s="317" t="s">
        <v>173</v>
      </c>
      <c r="B13" s="318">
        <v>11819590</v>
      </c>
      <c r="C13" s="318">
        <v>2389215</v>
      </c>
      <c r="D13" s="318"/>
      <c r="E13" s="318"/>
      <c r="F13" s="318">
        <v>2874818.15</v>
      </c>
      <c r="G13" s="318"/>
      <c r="H13" s="318">
        <f>B13+C13+F13-G13</f>
        <v>17083623.15</v>
      </c>
    </row>
    <row r="14" spans="1:8" s="17" customFormat="1" ht="12.75">
      <c r="A14" s="317" t="s">
        <v>66</v>
      </c>
      <c r="B14" s="318">
        <v>36259104</v>
      </c>
      <c r="C14" s="318">
        <v>23430534.509999998</v>
      </c>
      <c r="D14" s="318"/>
      <c r="E14" s="318"/>
      <c r="F14" s="318">
        <v>17681774</v>
      </c>
      <c r="G14" s="318"/>
      <c r="H14" s="318">
        <f>B14+C14+F14-G14</f>
        <v>77371412.50999999</v>
      </c>
    </row>
    <row r="15" spans="1:8" s="17" customFormat="1" ht="12.75">
      <c r="A15" s="317" t="s">
        <v>67</v>
      </c>
      <c r="B15" s="319"/>
      <c r="C15" s="319"/>
      <c r="D15" s="319"/>
      <c r="E15" s="319"/>
      <c r="F15" s="319"/>
      <c r="G15" s="319"/>
      <c r="H15" s="319"/>
    </row>
    <row r="16" spans="1:8" ht="12.75">
      <c r="A16" s="320" t="s">
        <v>68</v>
      </c>
      <c r="B16" s="319"/>
      <c r="C16" s="319"/>
      <c r="D16" s="319"/>
      <c r="E16" s="319"/>
      <c r="F16" s="319"/>
      <c r="G16" s="319"/>
      <c r="H16" s="319"/>
    </row>
    <row r="17" spans="1:8" ht="12.75">
      <c r="A17" s="320" t="s">
        <v>69</v>
      </c>
      <c r="B17" s="321"/>
      <c r="C17" s="321"/>
      <c r="D17" s="321"/>
      <c r="E17" s="321"/>
      <c r="F17" s="321"/>
      <c r="G17" s="321"/>
      <c r="H17" s="319"/>
    </row>
    <row r="18" spans="1:8" ht="25.5">
      <c r="A18" s="317" t="s">
        <v>70</v>
      </c>
      <c r="B18" s="321"/>
      <c r="C18" s="321"/>
      <c r="D18" s="321"/>
      <c r="E18" s="321"/>
      <c r="F18" s="321"/>
      <c r="G18" s="321"/>
      <c r="H18" s="319"/>
    </row>
    <row r="19" spans="1:8" ht="34.5" customHeight="1">
      <c r="A19" s="317" t="s">
        <v>278</v>
      </c>
      <c r="B19" s="322">
        <f>B20-B21</f>
        <v>-5782938</v>
      </c>
      <c r="C19" s="322">
        <f>C20-C21</f>
        <v>-4932039</v>
      </c>
      <c r="D19" s="322"/>
      <c r="E19" s="322"/>
      <c r="F19" s="322"/>
      <c r="G19" s="322"/>
      <c r="H19" s="322">
        <f>B19+C19</f>
        <v>-10714977</v>
      </c>
    </row>
    <row r="20" spans="1:8" ht="12.75">
      <c r="A20" s="320" t="s">
        <v>218</v>
      </c>
      <c r="B20" s="319">
        <v>1891328</v>
      </c>
      <c r="C20" s="319">
        <v>1612955</v>
      </c>
      <c r="D20" s="319"/>
      <c r="E20" s="319"/>
      <c r="F20" s="319"/>
      <c r="G20" s="319"/>
      <c r="H20" s="319">
        <f>B20+C20</f>
        <v>3504283</v>
      </c>
    </row>
    <row r="21" spans="1:8" ht="12.75">
      <c r="A21" s="320" t="s">
        <v>219</v>
      </c>
      <c r="B21" s="319">
        <v>7674266</v>
      </c>
      <c r="C21" s="319">
        <v>6544994</v>
      </c>
      <c r="D21" s="319"/>
      <c r="E21" s="319"/>
      <c r="F21" s="319"/>
      <c r="G21" s="319"/>
      <c r="H21" s="319">
        <f>B21+C21</f>
        <v>14219260</v>
      </c>
    </row>
    <row r="22" spans="1:8" ht="12.75">
      <c r="A22" s="317" t="s">
        <v>73</v>
      </c>
      <c r="B22" s="322"/>
      <c r="C22" s="322"/>
      <c r="D22" s="322"/>
      <c r="E22" s="322"/>
      <c r="F22" s="322"/>
      <c r="G22" s="322">
        <v>15244813.65</v>
      </c>
      <c r="H22" s="322">
        <f>F22-G22</f>
        <v>-15244813.65</v>
      </c>
    </row>
    <row r="23" spans="1:8" ht="12.75">
      <c r="A23" s="320" t="s">
        <v>74</v>
      </c>
      <c r="B23" s="321"/>
      <c r="C23" s="321"/>
      <c r="D23" s="321"/>
      <c r="E23" s="321"/>
      <c r="F23" s="321"/>
      <c r="G23" s="319"/>
      <c r="H23" s="319"/>
    </row>
    <row r="24" spans="1:8" ht="12.75">
      <c r="A24" s="320" t="s">
        <v>75</v>
      </c>
      <c r="B24" s="319"/>
      <c r="C24" s="319"/>
      <c r="D24" s="319"/>
      <c r="E24" s="319"/>
      <c r="F24" s="319"/>
      <c r="G24" s="319"/>
      <c r="H24" s="319"/>
    </row>
    <row r="25" spans="1:8" ht="12.75">
      <c r="A25" s="320" t="s">
        <v>76</v>
      </c>
      <c r="B25" s="321"/>
      <c r="C25" s="321"/>
      <c r="D25" s="321"/>
      <c r="E25" s="321"/>
      <c r="F25" s="321"/>
      <c r="G25" s="321"/>
      <c r="H25" s="319"/>
    </row>
    <row r="26" spans="1:8" ht="12.75">
      <c r="A26" s="320" t="s">
        <v>77</v>
      </c>
      <c r="B26" s="321"/>
      <c r="C26" s="321"/>
      <c r="D26" s="321"/>
      <c r="E26" s="321"/>
      <c r="F26" s="321"/>
      <c r="G26" s="321"/>
      <c r="H26" s="319"/>
    </row>
    <row r="27" spans="1:8" ht="25.5">
      <c r="A27" s="320" t="s">
        <v>279</v>
      </c>
      <c r="B27" s="321"/>
      <c r="C27" s="321"/>
      <c r="D27" s="321"/>
      <c r="E27" s="321"/>
      <c r="F27" s="321"/>
      <c r="G27" s="321"/>
      <c r="H27" s="319"/>
    </row>
    <row r="28" spans="1:8" ht="12.75">
      <c r="A28" s="320" t="s">
        <v>78</v>
      </c>
      <c r="B28" s="319"/>
      <c r="C28" s="319"/>
      <c r="D28" s="319"/>
      <c r="E28" s="319"/>
      <c r="F28" s="319"/>
      <c r="G28" s="319"/>
      <c r="H28" s="319"/>
    </row>
    <row r="29" spans="1:8" ht="12.75">
      <c r="A29" s="320" t="s">
        <v>79</v>
      </c>
      <c r="B29" s="321"/>
      <c r="C29" s="321"/>
      <c r="D29" s="321"/>
      <c r="E29" s="321"/>
      <c r="F29" s="321"/>
      <c r="G29" s="321"/>
      <c r="H29" s="319"/>
    </row>
    <row r="30" spans="1:8" ht="25.5">
      <c r="A30" s="320" t="s">
        <v>280</v>
      </c>
      <c r="B30" s="321"/>
      <c r="C30" s="321"/>
      <c r="D30" s="321"/>
      <c r="E30" s="321"/>
      <c r="F30" s="321"/>
      <c r="G30" s="321"/>
      <c r="H30" s="319"/>
    </row>
    <row r="31" spans="1:8" ht="12.75">
      <c r="A31" s="320" t="s">
        <v>78</v>
      </c>
      <c r="B31" s="319"/>
      <c r="C31" s="319"/>
      <c r="D31" s="319"/>
      <c r="E31" s="319"/>
      <c r="F31" s="319"/>
      <c r="G31" s="319"/>
      <c r="H31" s="319"/>
    </row>
    <row r="32" spans="1:8" ht="12.75">
      <c r="A32" s="320" t="s">
        <v>79</v>
      </c>
      <c r="B32" s="321"/>
      <c r="C32" s="321"/>
      <c r="D32" s="321"/>
      <c r="E32" s="321"/>
      <c r="F32" s="321"/>
      <c r="G32" s="321"/>
      <c r="H32" s="319"/>
    </row>
    <row r="33" spans="1:8" ht="12.75">
      <c r="A33" s="320" t="s">
        <v>220</v>
      </c>
      <c r="B33" s="321"/>
      <c r="C33" s="321"/>
      <c r="D33" s="321"/>
      <c r="E33" s="321"/>
      <c r="F33" s="321"/>
      <c r="G33" s="321"/>
      <c r="H33" s="319"/>
    </row>
    <row r="34" spans="1:10" ht="12.75">
      <c r="A34" s="317" t="s">
        <v>80</v>
      </c>
      <c r="B34" s="323">
        <f>B14+B19</f>
        <v>30476166</v>
      </c>
      <c r="C34" s="323">
        <f>C14+C19</f>
        <v>18498495.509999998</v>
      </c>
      <c r="D34" s="323"/>
      <c r="E34" s="323"/>
      <c r="F34" s="323">
        <f>F14+F22</f>
        <v>17681774</v>
      </c>
      <c r="G34" s="323">
        <f>G14+G22</f>
        <v>15244813.65</v>
      </c>
      <c r="H34" s="322">
        <f>H14+H19+H22</f>
        <v>51411621.85999999</v>
      </c>
      <c r="J34" s="150"/>
    </row>
    <row r="35" spans="1:8" ht="14.25" customHeight="1">
      <c r="A35" s="320" t="s">
        <v>242</v>
      </c>
      <c r="B35" s="319"/>
      <c r="C35" s="319"/>
      <c r="D35" s="319"/>
      <c r="E35" s="319"/>
      <c r="F35" s="319"/>
      <c r="G35" s="319"/>
      <c r="H35" s="319"/>
    </row>
    <row r="36" spans="1:11" ht="25.5">
      <c r="A36" s="324" t="s">
        <v>81</v>
      </c>
      <c r="B36" s="323">
        <f>B34</f>
        <v>30476166</v>
      </c>
      <c r="C36" s="323">
        <f>C34</f>
        <v>18498495.509999998</v>
      </c>
      <c r="D36" s="323"/>
      <c r="E36" s="323"/>
      <c r="F36" s="323">
        <f>F34</f>
        <v>17681774</v>
      </c>
      <c r="G36" s="323">
        <f>G34</f>
        <v>15244813.65</v>
      </c>
      <c r="H36" s="322">
        <f>H34</f>
        <v>51411621.85999999</v>
      </c>
      <c r="K36" s="140"/>
    </row>
    <row r="38" spans="1:9" ht="26.25" customHeight="1">
      <c r="A38" s="139" t="s">
        <v>513</v>
      </c>
      <c r="G38" s="339"/>
      <c r="H38" s="339"/>
      <c r="I38" s="339"/>
    </row>
    <row r="39" spans="1:9" ht="30.75" customHeight="1">
      <c r="A39" s="1"/>
      <c r="B39" s="325"/>
      <c r="C39" s="325"/>
      <c r="D39" s="340"/>
      <c r="E39" s="344"/>
      <c r="F39" s="344"/>
      <c r="G39" s="339"/>
      <c r="H39" s="339"/>
      <c r="I39" s="339"/>
    </row>
    <row r="40" spans="1:9" ht="12.75">
      <c r="A40" s="334" t="s">
        <v>206</v>
      </c>
      <c r="B40" s="206"/>
      <c r="C40" s="160"/>
      <c r="D40" s="158" t="s">
        <v>519</v>
      </c>
      <c r="E40" s="159"/>
      <c r="G40" s="339"/>
      <c r="H40" s="339"/>
      <c r="I40" s="339"/>
    </row>
    <row r="41" spans="1:9" ht="12.75">
      <c r="A41" s="336" t="s">
        <v>520</v>
      </c>
      <c r="B41" s="150"/>
      <c r="C41" s="150"/>
      <c r="E41" s="207" t="s">
        <v>521</v>
      </c>
      <c r="F41" s="326"/>
      <c r="G41" s="339"/>
      <c r="H41" s="339"/>
      <c r="I41" s="339"/>
    </row>
    <row r="42" spans="1:9" ht="12.75">
      <c r="A42" s="1"/>
      <c r="B42" s="150"/>
      <c r="C42" s="150"/>
      <c r="E42" s="207"/>
      <c r="F42" s="326"/>
      <c r="G42" s="339"/>
      <c r="H42" s="339"/>
      <c r="I42" s="339"/>
    </row>
    <row r="43" spans="1:9" ht="15" customHeight="1">
      <c r="A43" s="1"/>
      <c r="B43" s="150"/>
      <c r="C43" s="150"/>
      <c r="E43" s="207"/>
      <c r="F43" s="326"/>
      <c r="G43" s="339"/>
      <c r="H43" s="339"/>
      <c r="I43" s="339"/>
    </row>
    <row r="44" spans="1:9" ht="12.75">
      <c r="A44" s="1"/>
      <c r="B44" s="150"/>
      <c r="C44" s="150"/>
      <c r="D44" s="163"/>
      <c r="E44" s="160"/>
      <c r="F44" s="328"/>
      <c r="G44" s="339"/>
      <c r="H44" s="339"/>
      <c r="I44" s="339"/>
    </row>
    <row r="45" spans="1:9" ht="12.75">
      <c r="A45" s="1"/>
      <c r="B45" s="150"/>
      <c r="C45" s="150"/>
      <c r="D45" s="374" t="s">
        <v>322</v>
      </c>
      <c r="E45" s="374"/>
      <c r="F45" s="374"/>
      <c r="G45" s="339"/>
      <c r="H45" s="339"/>
      <c r="I45" s="339"/>
    </row>
    <row r="46" spans="1:9" ht="12.75">
      <c r="A46" s="1"/>
      <c r="B46" s="150"/>
      <c r="C46" s="150"/>
      <c r="D46" s="150"/>
      <c r="E46" s="327" t="s">
        <v>518</v>
      </c>
      <c r="G46" s="339"/>
      <c r="H46" s="339"/>
      <c r="I46" s="339"/>
    </row>
  </sheetData>
  <mergeCells count="13">
    <mergeCell ref="E9:E10"/>
    <mergeCell ref="D45:F45"/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G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73" bottom="0.8" header="0.5" footer="0.5"/>
  <pageSetup fitToHeight="1" fitToWidth="1" horizontalDpi="300" verticalDpi="300" orientation="portrait" scale="6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225"/>
  <sheetViews>
    <sheetView workbookViewId="0" topLeftCell="A4">
      <selection activeCell="A21" sqref="A21:P22"/>
    </sheetView>
  </sheetViews>
  <sheetFormatPr defaultColWidth="9.140625" defaultRowHeight="12.75"/>
  <cols>
    <col min="1" max="1" width="32.140625" style="32" customWidth="1"/>
    <col min="2" max="2" width="14.57421875" style="32" customWidth="1"/>
    <col min="3" max="3" width="10.140625" style="32" customWidth="1"/>
    <col min="4" max="4" width="10.7109375" style="32" customWidth="1"/>
    <col min="5" max="5" width="10.00390625" style="32" customWidth="1"/>
    <col min="6" max="6" width="7.7109375" style="32" customWidth="1"/>
    <col min="7" max="7" width="7.28125" style="32" customWidth="1"/>
    <col min="8" max="8" width="10.00390625" style="32" customWidth="1"/>
    <col min="9" max="9" width="10.140625" style="32" customWidth="1"/>
    <col min="10" max="10" width="8.8515625" style="32" customWidth="1"/>
    <col min="11" max="11" width="8.57421875" style="32" customWidth="1"/>
    <col min="12" max="12" width="8.8515625" style="32" customWidth="1"/>
    <col min="13" max="13" width="7.7109375" style="32" customWidth="1"/>
    <col min="14" max="14" width="6.8515625" style="32" customWidth="1"/>
    <col min="15" max="15" width="10.00390625" style="32" customWidth="1"/>
    <col min="16" max="16" width="11.00390625" style="32" customWidth="1"/>
    <col min="17" max="16384" width="9.140625" style="32" customWidth="1"/>
  </cols>
  <sheetData>
    <row r="1" spans="13:15" ht="11.25">
      <c r="M1" s="392" t="s">
        <v>281</v>
      </c>
      <c r="N1" s="392"/>
      <c r="O1" s="392"/>
    </row>
    <row r="2" spans="6:8" ht="14.25" customHeight="1">
      <c r="F2" s="352" t="s">
        <v>221</v>
      </c>
      <c r="G2" s="352"/>
      <c r="H2" s="352"/>
    </row>
    <row r="3" spans="1:16" ht="15" customHeight="1">
      <c r="A3" s="34"/>
      <c r="B3" s="35"/>
      <c r="C3" s="35"/>
      <c r="D3" s="35"/>
      <c r="E3" s="35"/>
      <c r="F3" s="352"/>
      <c r="G3" s="352"/>
      <c r="H3" s="352"/>
      <c r="I3" s="35"/>
      <c r="J3" s="35"/>
      <c r="K3" s="35"/>
      <c r="L3" s="35"/>
      <c r="M3" s="35"/>
      <c r="N3" s="35"/>
      <c r="O3" s="35"/>
      <c r="P3" s="35"/>
    </row>
    <row r="4" spans="1:16" ht="14.25" customHeight="1">
      <c r="A4" s="36"/>
      <c r="B4" s="36"/>
      <c r="C4" s="36"/>
      <c r="D4" s="36"/>
      <c r="E4" s="36"/>
      <c r="F4" s="352"/>
      <c r="G4" s="352"/>
      <c r="H4" s="352"/>
      <c r="I4" s="36"/>
      <c r="J4" s="36"/>
      <c r="K4" s="37"/>
      <c r="L4" s="37"/>
      <c r="M4" s="37"/>
      <c r="N4" s="37"/>
      <c r="O4" s="37"/>
      <c r="P4" s="37"/>
    </row>
    <row r="5" spans="1:16" ht="11.25">
      <c r="A5" s="36"/>
      <c r="B5" s="36"/>
      <c r="C5" s="36"/>
      <c r="D5" s="36"/>
      <c r="E5" s="36"/>
      <c r="F5" s="36"/>
      <c r="G5" s="36"/>
      <c r="H5" s="36"/>
      <c r="I5" s="36"/>
      <c r="J5" s="36"/>
      <c r="K5" s="37"/>
      <c r="L5" s="37"/>
      <c r="M5" s="37"/>
      <c r="N5" s="37"/>
      <c r="O5" s="37"/>
      <c r="P5" s="37"/>
    </row>
    <row r="6" spans="1:16" ht="16.5" customHeight="1">
      <c r="A6" s="356" t="s">
        <v>325</v>
      </c>
      <c r="B6" s="341"/>
      <c r="C6" s="341"/>
      <c r="D6" s="341"/>
      <c r="E6" s="341"/>
      <c r="F6" s="39"/>
      <c r="G6" s="39"/>
      <c r="H6" s="39"/>
      <c r="I6" s="39"/>
      <c r="J6" s="39"/>
      <c r="K6" s="40"/>
      <c r="L6" s="226" t="s">
        <v>324</v>
      </c>
      <c r="M6" s="341"/>
      <c r="N6" s="341"/>
      <c r="O6" s="341"/>
      <c r="P6" s="341"/>
    </row>
    <row r="7" spans="1:16" ht="11.25">
      <c r="A7" s="342" t="s">
        <v>313</v>
      </c>
      <c r="B7" s="343"/>
      <c r="C7" s="343"/>
      <c r="D7" s="343"/>
      <c r="E7" s="42"/>
      <c r="F7" s="42"/>
      <c r="G7" s="42"/>
      <c r="H7" s="42"/>
      <c r="I7" s="42"/>
      <c r="J7" s="42"/>
      <c r="K7" s="42"/>
      <c r="L7" s="42"/>
      <c r="M7" s="42"/>
      <c r="N7" s="42"/>
      <c r="O7" s="43"/>
      <c r="P7" s="43"/>
    </row>
    <row r="8" spans="1:16" ht="11.25">
      <c r="A8" s="4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4"/>
      <c r="P8" s="33" t="s">
        <v>82</v>
      </c>
    </row>
    <row r="9" spans="1:16" s="46" customFormat="1" ht="39" customHeight="1">
      <c r="A9" s="355" t="s">
        <v>57</v>
      </c>
      <c r="B9" s="45" t="s">
        <v>127</v>
      </c>
      <c r="C9" s="45"/>
      <c r="D9" s="45"/>
      <c r="E9" s="45"/>
      <c r="F9" s="45" t="s">
        <v>128</v>
      </c>
      <c r="G9" s="45"/>
      <c r="H9" s="353" t="s">
        <v>139</v>
      </c>
      <c r="I9" s="45" t="s">
        <v>140</v>
      </c>
      <c r="J9" s="45"/>
      <c r="K9" s="45"/>
      <c r="L9" s="45"/>
      <c r="M9" s="45" t="s">
        <v>128</v>
      </c>
      <c r="N9" s="45"/>
      <c r="O9" s="353" t="s">
        <v>129</v>
      </c>
      <c r="P9" s="353" t="s">
        <v>130</v>
      </c>
    </row>
    <row r="10" spans="1:16" s="46" customFormat="1" ht="42">
      <c r="A10" s="355"/>
      <c r="B10" s="47" t="s">
        <v>131</v>
      </c>
      <c r="C10" s="47" t="s">
        <v>132</v>
      </c>
      <c r="D10" s="47" t="s">
        <v>133</v>
      </c>
      <c r="E10" s="47" t="s">
        <v>134</v>
      </c>
      <c r="F10" s="47" t="s">
        <v>71</v>
      </c>
      <c r="G10" s="47" t="s">
        <v>72</v>
      </c>
      <c r="H10" s="354"/>
      <c r="I10" s="47" t="s">
        <v>131</v>
      </c>
      <c r="J10" s="47" t="s">
        <v>135</v>
      </c>
      <c r="K10" s="47" t="s">
        <v>136</v>
      </c>
      <c r="L10" s="47" t="s">
        <v>137</v>
      </c>
      <c r="M10" s="47" t="s">
        <v>71</v>
      </c>
      <c r="N10" s="47" t="s">
        <v>72</v>
      </c>
      <c r="O10" s="354"/>
      <c r="P10" s="354"/>
    </row>
    <row r="11" spans="1:16" s="46" customFormat="1" ht="10.5">
      <c r="A11" s="48" t="s">
        <v>6</v>
      </c>
      <c r="B11" s="47">
        <v>1</v>
      </c>
      <c r="C11" s="47">
        <v>2</v>
      </c>
      <c r="D11" s="47">
        <v>3</v>
      </c>
      <c r="E11" s="47">
        <v>4</v>
      </c>
      <c r="F11" s="47">
        <v>5</v>
      </c>
      <c r="G11" s="47">
        <v>6</v>
      </c>
      <c r="H11" s="47">
        <v>7</v>
      </c>
      <c r="I11" s="47">
        <v>8</v>
      </c>
      <c r="J11" s="47">
        <v>9</v>
      </c>
      <c r="K11" s="47">
        <v>10</v>
      </c>
      <c r="L11" s="47">
        <v>11</v>
      </c>
      <c r="M11" s="47">
        <v>12</v>
      </c>
      <c r="N11" s="47">
        <v>13</v>
      </c>
      <c r="O11" s="47">
        <v>14</v>
      </c>
      <c r="P11" s="47">
        <v>15</v>
      </c>
    </row>
    <row r="12" spans="1:49" ht="31.5" customHeight="1">
      <c r="A12" s="92" t="s">
        <v>282</v>
      </c>
      <c r="B12" s="49"/>
      <c r="C12" s="49"/>
      <c r="D12" s="49"/>
      <c r="E12" s="50"/>
      <c r="F12" s="51"/>
      <c r="G12" s="51"/>
      <c r="H12" s="50"/>
      <c r="I12" s="51"/>
      <c r="J12" s="51"/>
      <c r="K12" s="51"/>
      <c r="L12" s="50"/>
      <c r="M12" s="51"/>
      <c r="N12" s="51"/>
      <c r="O12" s="50"/>
      <c r="P12" s="50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</row>
    <row r="13" spans="1:49" ht="29.25" customHeight="1">
      <c r="A13" s="53" t="s">
        <v>283</v>
      </c>
      <c r="B13" s="54"/>
      <c r="C13" s="55"/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</row>
    <row r="14" spans="1:49" ht="11.25">
      <c r="A14" s="53" t="s">
        <v>204</v>
      </c>
      <c r="B14" s="54"/>
      <c r="C14" s="58"/>
      <c r="D14" s="58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</row>
    <row r="15" spans="1:49" ht="11.25">
      <c r="A15" s="93" t="s">
        <v>202</v>
      </c>
      <c r="B15" s="61"/>
      <c r="C15" s="62"/>
      <c r="D15" s="62"/>
      <c r="E15" s="59"/>
      <c r="F15" s="63"/>
      <c r="G15" s="63"/>
      <c r="H15" s="59"/>
      <c r="I15" s="63"/>
      <c r="J15" s="63"/>
      <c r="K15" s="63"/>
      <c r="L15" s="59"/>
      <c r="M15" s="63"/>
      <c r="N15" s="63"/>
      <c r="O15" s="59"/>
      <c r="P15" s="59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</row>
    <row r="16" spans="1:49" ht="20.25" customHeight="1">
      <c r="A16" s="53" t="s">
        <v>205</v>
      </c>
      <c r="B16" s="61"/>
      <c r="C16" s="62"/>
      <c r="D16" s="62"/>
      <c r="E16" s="59"/>
      <c r="F16" s="63"/>
      <c r="G16" s="63"/>
      <c r="H16" s="59"/>
      <c r="I16" s="63"/>
      <c r="J16" s="63"/>
      <c r="K16" s="63"/>
      <c r="L16" s="59"/>
      <c r="M16" s="63"/>
      <c r="N16" s="63"/>
      <c r="O16" s="59"/>
      <c r="P16" s="59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</row>
    <row r="17" spans="1:49" ht="21.75" customHeight="1">
      <c r="A17" s="53" t="s">
        <v>11</v>
      </c>
      <c r="B17" s="62"/>
      <c r="C17" s="62"/>
      <c r="D17" s="62"/>
      <c r="E17" s="59"/>
      <c r="F17" s="63"/>
      <c r="G17" s="63"/>
      <c r="H17" s="59"/>
      <c r="I17" s="63"/>
      <c r="J17" s="63"/>
      <c r="K17" s="63"/>
      <c r="L17" s="59"/>
      <c r="M17" s="63"/>
      <c r="N17" s="63"/>
      <c r="O17" s="59"/>
      <c r="P17" s="59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</row>
    <row r="18" spans="1:49" ht="24" customHeight="1">
      <c r="A18" s="53" t="s">
        <v>284</v>
      </c>
      <c r="B18" s="62"/>
      <c r="C18" s="62"/>
      <c r="D18" s="62"/>
      <c r="E18" s="59"/>
      <c r="F18" s="63"/>
      <c r="G18" s="63"/>
      <c r="H18" s="59"/>
      <c r="I18" s="63"/>
      <c r="J18" s="63"/>
      <c r="K18" s="63"/>
      <c r="L18" s="59"/>
      <c r="M18" s="63"/>
      <c r="N18" s="63"/>
      <c r="O18" s="59"/>
      <c r="P18" s="59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</row>
    <row r="19" spans="1:49" ht="26.25" customHeight="1">
      <c r="A19" s="64" t="s">
        <v>285</v>
      </c>
      <c r="B19" s="62"/>
      <c r="C19" s="62"/>
      <c r="D19" s="62"/>
      <c r="E19" s="59"/>
      <c r="F19" s="63"/>
      <c r="G19" s="63"/>
      <c r="H19" s="59"/>
      <c r="I19" s="63"/>
      <c r="J19" s="63"/>
      <c r="K19" s="63"/>
      <c r="L19" s="59"/>
      <c r="M19" s="63"/>
      <c r="N19" s="63"/>
      <c r="O19" s="59"/>
      <c r="P19" s="59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</row>
    <row r="20" spans="1:49" ht="36.75" customHeight="1">
      <c r="A20" s="65"/>
      <c r="B20" s="66"/>
      <c r="C20" s="66"/>
      <c r="D20" s="66"/>
      <c r="E20" s="67"/>
      <c r="F20" s="68"/>
      <c r="G20" s="68"/>
      <c r="H20" s="67"/>
      <c r="I20" s="68"/>
      <c r="J20" s="68"/>
      <c r="K20" s="68"/>
      <c r="L20" s="67"/>
      <c r="M20" s="68"/>
      <c r="N20" s="68"/>
      <c r="O20" s="67"/>
      <c r="P20" s="67"/>
      <c r="Q20" s="69"/>
      <c r="R20" s="69"/>
      <c r="S20" s="69"/>
      <c r="T20" s="69"/>
      <c r="U20" s="69"/>
      <c r="V20" s="69"/>
      <c r="W20" s="57"/>
      <c r="X20" s="57"/>
      <c r="Y20" s="57"/>
      <c r="Z20" s="57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</row>
    <row r="21" spans="1:49" ht="16.5" customHeight="1">
      <c r="A21" s="139" t="s">
        <v>513</v>
      </c>
      <c r="B21" s="71"/>
      <c r="C21" s="71"/>
      <c r="D21" s="71"/>
      <c r="E21" s="26" t="s">
        <v>206</v>
      </c>
      <c r="F21" s="72"/>
      <c r="G21" s="72"/>
      <c r="H21" s="72"/>
      <c r="I21" s="158" t="s">
        <v>321</v>
      </c>
      <c r="J21" s="159"/>
      <c r="K21" s="72"/>
      <c r="L21" s="73"/>
      <c r="M21" s="389" t="s">
        <v>322</v>
      </c>
      <c r="N21" s="389"/>
      <c r="O21" s="389"/>
      <c r="P21" s="389"/>
      <c r="Q21" s="69"/>
      <c r="R21" s="69"/>
      <c r="S21" s="69"/>
      <c r="T21" s="69"/>
      <c r="U21" s="69"/>
      <c r="V21" s="69"/>
      <c r="W21" s="57"/>
      <c r="X21" s="57"/>
      <c r="Y21" s="57"/>
      <c r="Z21" s="57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</row>
    <row r="22" spans="1:49" ht="21.75" customHeight="1">
      <c r="A22" s="74"/>
      <c r="B22" s="75"/>
      <c r="C22" s="75"/>
      <c r="D22" s="75"/>
      <c r="E22" s="1" t="s">
        <v>520</v>
      </c>
      <c r="F22" s="76"/>
      <c r="G22" s="76"/>
      <c r="H22" s="67"/>
      <c r="I22" s="390" t="s">
        <v>517</v>
      </c>
      <c r="J22" s="390"/>
      <c r="K22" s="390"/>
      <c r="L22" s="67"/>
      <c r="M22" s="391" t="s">
        <v>522</v>
      </c>
      <c r="N22" s="391"/>
      <c r="O22" s="391"/>
      <c r="P22" s="391"/>
      <c r="Q22" s="69"/>
      <c r="R22" s="69"/>
      <c r="S22" s="69"/>
      <c r="T22" s="69"/>
      <c r="U22" s="69"/>
      <c r="V22" s="69"/>
      <c r="W22" s="57"/>
      <c r="X22" s="57"/>
      <c r="Y22" s="57"/>
      <c r="Z22" s="57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</row>
    <row r="23" spans="1:49" s="60" customFormat="1" ht="23.25" customHeight="1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9"/>
      <c r="R23" s="79"/>
      <c r="S23" s="79"/>
      <c r="T23" s="79"/>
      <c r="U23" s="79"/>
      <c r="V23" s="79"/>
      <c r="W23" s="80"/>
      <c r="X23" s="80"/>
      <c r="Y23" s="80"/>
      <c r="Z23" s="80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</row>
    <row r="24" spans="1:49" s="60" customFormat="1" ht="16.5" customHeight="1">
      <c r="A24" s="77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9"/>
      <c r="R24" s="79"/>
      <c r="S24" s="79"/>
      <c r="T24" s="79"/>
      <c r="U24" s="79"/>
      <c r="V24" s="79"/>
      <c r="W24" s="80"/>
      <c r="X24" s="80"/>
      <c r="Y24" s="80"/>
      <c r="Z24" s="80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</row>
    <row r="25" spans="1:49" s="60" customFormat="1" ht="11.25">
      <c r="A25" s="77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9"/>
      <c r="R25" s="79"/>
      <c r="S25" s="79"/>
      <c r="T25" s="79"/>
      <c r="U25" s="79"/>
      <c r="V25" s="79"/>
      <c r="W25" s="80"/>
      <c r="X25" s="80"/>
      <c r="Y25" s="80"/>
      <c r="Z25" s="80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</row>
    <row r="26" spans="1:49" s="60" customFormat="1" ht="20.25" customHeight="1">
      <c r="A26" s="77"/>
      <c r="B26" s="78"/>
      <c r="C26" s="82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9"/>
      <c r="R26" s="79"/>
      <c r="S26" s="79"/>
      <c r="T26" s="79"/>
      <c r="U26" s="79"/>
      <c r="V26" s="79"/>
      <c r="W26" s="80"/>
      <c r="X26" s="80"/>
      <c r="Y26" s="80"/>
      <c r="Z26" s="80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</row>
    <row r="27" spans="1:49" s="60" customFormat="1" ht="30.75" customHeight="1">
      <c r="A27" s="77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9"/>
      <c r="R27" s="79"/>
      <c r="S27" s="79"/>
      <c r="T27" s="79"/>
      <c r="U27" s="79"/>
      <c r="V27" s="79"/>
      <c r="W27" s="80"/>
      <c r="X27" s="80"/>
      <c r="Y27" s="80"/>
      <c r="Z27" s="80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</row>
    <row r="28" spans="1:49" s="60" customFormat="1" ht="11.25">
      <c r="A28" s="77"/>
      <c r="B28" s="68"/>
      <c r="C28" s="68"/>
      <c r="D28" s="68"/>
      <c r="E28" s="78"/>
      <c r="F28" s="68"/>
      <c r="G28" s="68"/>
      <c r="H28" s="78"/>
      <c r="I28" s="68"/>
      <c r="J28" s="68"/>
      <c r="K28" s="68"/>
      <c r="L28" s="78"/>
      <c r="M28" s="68"/>
      <c r="N28" s="68"/>
      <c r="O28" s="78"/>
      <c r="P28" s="78"/>
      <c r="Q28" s="79"/>
      <c r="R28" s="79"/>
      <c r="S28" s="79"/>
      <c r="T28" s="79"/>
      <c r="U28" s="79"/>
      <c r="V28" s="79"/>
      <c r="W28" s="80"/>
      <c r="X28" s="80"/>
      <c r="Y28" s="80"/>
      <c r="Z28" s="80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</row>
    <row r="29" spans="1:49" s="60" customFormat="1" ht="11.25">
      <c r="A29" s="77"/>
      <c r="B29" s="68"/>
      <c r="C29" s="68"/>
      <c r="D29" s="68"/>
      <c r="E29" s="78"/>
      <c r="F29" s="68"/>
      <c r="G29" s="68"/>
      <c r="H29" s="78"/>
      <c r="I29" s="68"/>
      <c r="J29" s="68"/>
      <c r="K29" s="68"/>
      <c r="L29" s="78"/>
      <c r="M29" s="68"/>
      <c r="N29" s="68"/>
      <c r="O29" s="78"/>
      <c r="P29" s="78"/>
      <c r="Q29" s="79"/>
      <c r="R29" s="79"/>
      <c r="S29" s="79"/>
      <c r="T29" s="79"/>
      <c r="U29" s="79"/>
      <c r="V29" s="79"/>
      <c r="W29" s="80"/>
      <c r="X29" s="80"/>
      <c r="Y29" s="80"/>
      <c r="Z29" s="80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</row>
    <row r="30" spans="1:49" s="60" customFormat="1" ht="11.25">
      <c r="A30" s="82"/>
      <c r="B30" s="68"/>
      <c r="C30" s="68"/>
      <c r="D30" s="68"/>
      <c r="E30" s="78"/>
      <c r="F30" s="68"/>
      <c r="G30" s="68"/>
      <c r="H30" s="78"/>
      <c r="I30" s="68"/>
      <c r="J30" s="68"/>
      <c r="K30" s="68"/>
      <c r="L30" s="78"/>
      <c r="M30" s="68"/>
      <c r="N30" s="68"/>
      <c r="O30" s="78"/>
      <c r="P30" s="78"/>
      <c r="Q30" s="79"/>
      <c r="R30" s="79"/>
      <c r="S30" s="79"/>
      <c r="T30" s="79"/>
      <c r="U30" s="79"/>
      <c r="V30" s="79"/>
      <c r="W30" s="80"/>
      <c r="X30" s="80"/>
      <c r="Y30" s="80"/>
      <c r="Z30" s="80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</row>
    <row r="31" spans="1:49" s="60" customFormat="1" ht="11.25">
      <c r="A31" s="82"/>
      <c r="B31" s="68"/>
      <c r="C31" s="68"/>
      <c r="D31" s="68"/>
      <c r="E31" s="78"/>
      <c r="F31" s="68"/>
      <c r="G31" s="68"/>
      <c r="H31" s="78"/>
      <c r="I31" s="68"/>
      <c r="J31" s="68"/>
      <c r="K31" s="68"/>
      <c r="L31" s="78"/>
      <c r="M31" s="68"/>
      <c r="N31" s="68"/>
      <c r="O31" s="78"/>
      <c r="P31" s="78"/>
      <c r="Q31" s="79"/>
      <c r="R31" s="79"/>
      <c r="S31" s="79"/>
      <c r="T31" s="79"/>
      <c r="U31" s="79"/>
      <c r="V31" s="79"/>
      <c r="W31" s="80"/>
      <c r="X31" s="80"/>
      <c r="Y31" s="80"/>
      <c r="Z31" s="80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</row>
    <row r="32" spans="1:49" s="60" customFormat="1" ht="11.25">
      <c r="A32" s="77"/>
      <c r="B32" s="68"/>
      <c r="C32" s="68"/>
      <c r="D32" s="68"/>
      <c r="E32" s="78"/>
      <c r="F32" s="68"/>
      <c r="G32" s="68"/>
      <c r="H32" s="78"/>
      <c r="I32" s="68"/>
      <c r="J32" s="68"/>
      <c r="K32" s="68"/>
      <c r="L32" s="78"/>
      <c r="M32" s="68"/>
      <c r="N32" s="68"/>
      <c r="O32" s="78"/>
      <c r="P32" s="78"/>
      <c r="Q32" s="79"/>
      <c r="R32" s="79"/>
      <c r="S32" s="79"/>
      <c r="T32" s="79"/>
      <c r="U32" s="79"/>
      <c r="V32" s="79"/>
      <c r="W32" s="80"/>
      <c r="X32" s="80"/>
      <c r="Y32" s="80"/>
      <c r="Z32" s="80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</row>
    <row r="33" spans="1:49" s="60" customFormat="1" ht="31.5" customHeight="1">
      <c r="A33" s="83"/>
      <c r="B33" s="68"/>
      <c r="C33" s="68"/>
      <c r="D33" s="68"/>
      <c r="E33" s="78"/>
      <c r="F33" s="68"/>
      <c r="G33" s="68"/>
      <c r="H33" s="78"/>
      <c r="I33" s="68"/>
      <c r="J33" s="68"/>
      <c r="K33" s="68"/>
      <c r="L33" s="78"/>
      <c r="M33" s="68"/>
      <c r="N33" s="68"/>
      <c r="O33" s="78"/>
      <c r="P33" s="78"/>
      <c r="Q33" s="79"/>
      <c r="R33" s="79"/>
      <c r="S33" s="79"/>
      <c r="T33" s="79"/>
      <c r="U33" s="79"/>
      <c r="V33" s="79"/>
      <c r="W33" s="80"/>
      <c r="X33" s="80"/>
      <c r="Y33" s="80"/>
      <c r="Z33" s="80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</row>
    <row r="34" spans="1:49" s="60" customFormat="1" ht="11.25">
      <c r="A34" s="82"/>
      <c r="B34" s="68"/>
      <c r="C34" s="68"/>
      <c r="D34" s="68"/>
      <c r="E34" s="78"/>
      <c r="F34" s="68"/>
      <c r="G34" s="68"/>
      <c r="H34" s="78"/>
      <c r="I34" s="68"/>
      <c r="J34" s="68"/>
      <c r="K34" s="68"/>
      <c r="L34" s="78"/>
      <c r="M34" s="68"/>
      <c r="N34" s="68"/>
      <c r="O34" s="78"/>
      <c r="P34" s="78"/>
      <c r="Q34" s="79"/>
      <c r="R34" s="79"/>
      <c r="S34" s="79"/>
      <c r="T34" s="79"/>
      <c r="U34" s="79"/>
      <c r="V34" s="79"/>
      <c r="W34" s="80"/>
      <c r="X34" s="80"/>
      <c r="Y34" s="80"/>
      <c r="Z34" s="80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81"/>
      <c r="AV34" s="81"/>
      <c r="AW34" s="81"/>
    </row>
    <row r="35" spans="1:49" ht="11.25">
      <c r="A35" s="84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69"/>
      <c r="R35" s="69"/>
      <c r="S35" s="69"/>
      <c r="T35" s="69"/>
      <c r="U35" s="69"/>
      <c r="V35" s="69"/>
      <c r="W35" s="57"/>
      <c r="X35" s="57"/>
      <c r="Y35" s="57"/>
      <c r="Z35" s="57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</row>
    <row r="36" spans="1:49" ht="11.25">
      <c r="A36" s="86"/>
      <c r="B36" s="66"/>
      <c r="C36" s="66"/>
      <c r="D36" s="66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87"/>
      <c r="R36" s="87"/>
      <c r="S36" s="87"/>
      <c r="T36" s="87"/>
      <c r="U36" s="87"/>
      <c r="V36" s="87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</row>
    <row r="37" spans="14:49" ht="11.25">
      <c r="N37" s="88"/>
      <c r="O37" s="88"/>
      <c r="P37" s="88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</row>
    <row r="38" spans="1:49" ht="11.25">
      <c r="A38" s="37"/>
      <c r="B38" s="71"/>
      <c r="C38" s="71"/>
      <c r="D38" s="71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</row>
    <row r="39" spans="1:49" ht="11.25">
      <c r="A39" s="89"/>
      <c r="B39" s="71"/>
      <c r="C39" s="71"/>
      <c r="D39" s="71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</row>
    <row r="40" spans="1:49" ht="11.25">
      <c r="A40" s="70"/>
      <c r="B40" s="71"/>
      <c r="C40" s="71"/>
      <c r="D40" s="71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</row>
    <row r="41" spans="1:49" ht="11.25">
      <c r="A41" s="37"/>
      <c r="B41" s="71"/>
      <c r="C41" s="71"/>
      <c r="D41" s="71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</row>
    <row r="42" spans="1:49" ht="11.25">
      <c r="A42" s="37"/>
      <c r="B42" s="71"/>
      <c r="C42" s="71"/>
      <c r="D42" s="71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</row>
    <row r="43" spans="1:49" ht="11.25">
      <c r="A43" s="37"/>
      <c r="B43" s="71"/>
      <c r="C43" s="71"/>
      <c r="D43" s="71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</row>
    <row r="44" spans="2:49" ht="11.25">
      <c r="B44" s="90"/>
      <c r="C44" s="90"/>
      <c r="D44" s="90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</row>
    <row r="45" spans="2:49" ht="11.25">
      <c r="B45" s="90"/>
      <c r="C45" s="90"/>
      <c r="D45" s="90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</row>
    <row r="46" spans="2:49" ht="11.25">
      <c r="B46" s="90"/>
      <c r="C46" s="90"/>
      <c r="D46" s="90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</row>
    <row r="47" spans="2:49" ht="11.25">
      <c r="B47" s="90"/>
      <c r="C47" s="90"/>
      <c r="D47" s="90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</row>
    <row r="48" spans="2:49" ht="11.25">
      <c r="B48" s="90"/>
      <c r="C48" s="90"/>
      <c r="D48" s="90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</row>
    <row r="49" spans="2:49" ht="11.25">
      <c r="B49" s="90"/>
      <c r="C49" s="90"/>
      <c r="D49" s="90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</row>
    <row r="50" spans="2:49" ht="11.25">
      <c r="B50" s="90"/>
      <c r="C50" s="90"/>
      <c r="D50" s="90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</row>
    <row r="51" spans="2:49" ht="11.25">
      <c r="B51" s="90"/>
      <c r="C51" s="90"/>
      <c r="D51" s="90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</row>
    <row r="52" spans="2:49" ht="11.25">
      <c r="B52" s="90"/>
      <c r="C52" s="90"/>
      <c r="D52" s="90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</row>
    <row r="53" spans="2:49" ht="11.25">
      <c r="B53" s="90"/>
      <c r="C53" s="90"/>
      <c r="D53" s="90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</row>
    <row r="54" spans="2:49" ht="11.25">
      <c r="B54" s="90"/>
      <c r="C54" s="90"/>
      <c r="D54" s="90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</row>
    <row r="55" spans="2:49" ht="11.25">
      <c r="B55" s="90"/>
      <c r="C55" s="90"/>
      <c r="D55" s="90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</row>
    <row r="56" spans="2:49" ht="11.25">
      <c r="B56" s="90"/>
      <c r="C56" s="90"/>
      <c r="D56" s="90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</row>
    <row r="57" spans="2:49" ht="11.25">
      <c r="B57" s="90"/>
      <c r="C57" s="90"/>
      <c r="D57" s="90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</row>
    <row r="58" spans="2:49" ht="11.25">
      <c r="B58" s="90"/>
      <c r="C58" s="90"/>
      <c r="D58" s="90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</row>
    <row r="59" spans="2:49" ht="11.25">
      <c r="B59" s="90"/>
      <c r="C59" s="90"/>
      <c r="D59" s="90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</row>
    <row r="60" spans="2:49" ht="11.25">
      <c r="B60" s="90"/>
      <c r="C60" s="90"/>
      <c r="D60" s="90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</row>
    <row r="61" spans="2:49" ht="11.25">
      <c r="B61" s="52"/>
      <c r="C61" s="90"/>
      <c r="D61" s="90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</row>
    <row r="62" spans="2:49" ht="11.25">
      <c r="B62" s="52"/>
      <c r="C62" s="90"/>
      <c r="D62" s="90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2"/>
      <c r="AC62" s="52"/>
      <c r="AD62" s="52"/>
      <c r="AE62" s="52"/>
      <c r="AF62" s="5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</row>
    <row r="63" spans="2:49" ht="11.25">
      <c r="B63" s="52"/>
      <c r="C63" s="90"/>
      <c r="D63" s="90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</row>
    <row r="64" spans="2:49" ht="11.25">
      <c r="B64" s="52"/>
      <c r="C64" s="90"/>
      <c r="D64" s="90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</row>
    <row r="65" spans="3:4" ht="11.25">
      <c r="C65" s="91"/>
      <c r="D65" s="91"/>
    </row>
    <row r="66" spans="3:4" ht="11.25">
      <c r="C66" s="91"/>
      <c r="D66" s="91"/>
    </row>
    <row r="67" spans="3:4" ht="11.25">
      <c r="C67" s="91"/>
      <c r="D67" s="91"/>
    </row>
    <row r="68" spans="3:4" ht="11.25">
      <c r="C68" s="91"/>
      <c r="D68" s="91"/>
    </row>
    <row r="69" spans="3:4" ht="11.25">
      <c r="C69" s="91"/>
      <c r="D69" s="91"/>
    </row>
    <row r="70" spans="3:4" ht="11.25">
      <c r="C70" s="91"/>
      <c r="D70" s="91"/>
    </row>
    <row r="71" spans="3:4" ht="11.25">
      <c r="C71" s="91"/>
      <c r="D71" s="91"/>
    </row>
    <row r="72" spans="3:4" ht="11.25">
      <c r="C72" s="91"/>
      <c r="D72" s="91"/>
    </row>
    <row r="73" spans="3:4" ht="11.25">
      <c r="C73" s="91"/>
      <c r="D73" s="91"/>
    </row>
    <row r="74" spans="3:4" ht="11.25">
      <c r="C74" s="91"/>
      <c r="D74" s="91"/>
    </row>
    <row r="75" spans="3:4" ht="11.25">
      <c r="C75" s="91"/>
      <c r="D75" s="91"/>
    </row>
    <row r="76" spans="3:4" ht="11.25">
      <c r="C76" s="91"/>
      <c r="D76" s="91"/>
    </row>
    <row r="77" spans="3:4" ht="11.25">
      <c r="C77" s="91"/>
      <c r="D77" s="91"/>
    </row>
    <row r="78" spans="3:4" ht="11.25">
      <c r="C78" s="91"/>
      <c r="D78" s="91"/>
    </row>
    <row r="79" spans="3:4" ht="11.25">
      <c r="C79" s="91"/>
      <c r="D79" s="91"/>
    </row>
    <row r="80" spans="3:4" ht="11.25">
      <c r="C80" s="91"/>
      <c r="D80" s="91"/>
    </row>
    <row r="81" spans="3:4" ht="11.25">
      <c r="C81" s="91"/>
      <c r="D81" s="91"/>
    </row>
    <row r="82" spans="3:4" ht="11.25">
      <c r="C82" s="91"/>
      <c r="D82" s="91"/>
    </row>
    <row r="83" spans="3:4" ht="11.25">
      <c r="C83" s="91"/>
      <c r="D83" s="91"/>
    </row>
    <row r="84" spans="3:4" ht="11.25">
      <c r="C84" s="91"/>
      <c r="D84" s="91"/>
    </row>
    <row r="85" spans="3:4" ht="11.25">
      <c r="C85" s="91"/>
      <c r="D85" s="91"/>
    </row>
    <row r="86" spans="3:4" ht="11.25">
      <c r="C86" s="91"/>
      <c r="D86" s="91"/>
    </row>
    <row r="87" spans="3:4" ht="11.25">
      <c r="C87" s="91"/>
      <c r="D87" s="91"/>
    </row>
    <row r="88" spans="3:4" ht="11.25">
      <c r="C88" s="91"/>
      <c r="D88" s="91"/>
    </row>
    <row r="89" spans="3:4" ht="11.25">
      <c r="C89" s="91"/>
      <c r="D89" s="91"/>
    </row>
    <row r="90" spans="3:4" ht="11.25">
      <c r="C90" s="91"/>
      <c r="D90" s="91"/>
    </row>
    <row r="91" spans="3:4" ht="11.25">
      <c r="C91" s="91"/>
      <c r="D91" s="91"/>
    </row>
    <row r="92" spans="3:4" ht="11.25">
      <c r="C92" s="91"/>
      <c r="D92" s="91"/>
    </row>
    <row r="93" spans="3:4" ht="11.25">
      <c r="C93" s="91"/>
      <c r="D93" s="91"/>
    </row>
    <row r="94" spans="3:4" ht="11.25">
      <c r="C94" s="91"/>
      <c r="D94" s="91"/>
    </row>
    <row r="95" spans="3:4" ht="11.25">
      <c r="C95" s="91"/>
      <c r="D95" s="91"/>
    </row>
    <row r="96" spans="3:4" ht="11.25">
      <c r="C96" s="91"/>
      <c r="D96" s="91"/>
    </row>
    <row r="97" spans="3:4" ht="11.25">
      <c r="C97" s="91"/>
      <c r="D97" s="91"/>
    </row>
    <row r="98" spans="3:4" ht="11.25">
      <c r="C98" s="91"/>
      <c r="D98" s="91"/>
    </row>
    <row r="99" spans="3:4" ht="11.25">
      <c r="C99" s="91"/>
      <c r="D99" s="91"/>
    </row>
    <row r="100" spans="3:4" ht="11.25">
      <c r="C100" s="91"/>
      <c r="D100" s="91"/>
    </row>
    <row r="101" spans="3:4" ht="11.25">
      <c r="C101" s="91"/>
      <c r="D101" s="91"/>
    </row>
    <row r="102" spans="3:4" ht="11.25">
      <c r="C102" s="91"/>
      <c r="D102" s="91"/>
    </row>
    <row r="103" spans="3:4" ht="11.25">
      <c r="C103" s="91"/>
      <c r="D103" s="91"/>
    </row>
    <row r="104" spans="3:4" ht="11.25">
      <c r="C104" s="91"/>
      <c r="D104" s="91"/>
    </row>
    <row r="105" spans="3:4" ht="11.25">
      <c r="C105" s="91"/>
      <c r="D105" s="91"/>
    </row>
    <row r="106" spans="3:4" ht="11.25">
      <c r="C106" s="91"/>
      <c r="D106" s="91"/>
    </row>
    <row r="107" spans="3:4" ht="11.25">
      <c r="C107" s="91"/>
      <c r="D107" s="91"/>
    </row>
    <row r="108" spans="3:4" ht="11.25">
      <c r="C108" s="91"/>
      <c r="D108" s="91"/>
    </row>
    <row r="109" spans="3:4" ht="11.25">
      <c r="C109" s="91"/>
      <c r="D109" s="91"/>
    </row>
    <row r="110" spans="3:4" ht="11.25">
      <c r="C110" s="91"/>
      <c r="D110" s="91"/>
    </row>
    <row r="111" spans="3:4" ht="11.25">
      <c r="C111" s="91"/>
      <c r="D111" s="91"/>
    </row>
    <row r="112" spans="3:4" ht="11.25">
      <c r="C112" s="91"/>
      <c r="D112" s="91"/>
    </row>
    <row r="113" spans="3:4" ht="11.25">
      <c r="C113" s="91"/>
      <c r="D113" s="91"/>
    </row>
    <row r="114" spans="3:4" ht="11.25">
      <c r="C114" s="91"/>
      <c r="D114" s="91"/>
    </row>
    <row r="115" spans="3:4" ht="11.25">
      <c r="C115" s="91"/>
      <c r="D115" s="91"/>
    </row>
    <row r="116" spans="3:4" ht="11.25">
      <c r="C116" s="91"/>
      <c r="D116" s="91"/>
    </row>
    <row r="117" spans="3:4" ht="11.25">
      <c r="C117" s="91"/>
      <c r="D117" s="91"/>
    </row>
    <row r="118" spans="3:4" ht="11.25">
      <c r="C118" s="91"/>
      <c r="D118" s="91"/>
    </row>
    <row r="119" spans="3:4" ht="11.25">
      <c r="C119" s="91"/>
      <c r="D119" s="91"/>
    </row>
    <row r="120" spans="3:4" ht="11.25">
      <c r="C120" s="91"/>
      <c r="D120" s="91"/>
    </row>
    <row r="121" spans="3:4" ht="11.25">
      <c r="C121" s="91"/>
      <c r="D121" s="91"/>
    </row>
    <row r="122" spans="3:4" ht="11.25">
      <c r="C122" s="91"/>
      <c r="D122" s="91"/>
    </row>
    <row r="123" spans="3:4" ht="11.25">
      <c r="C123" s="91"/>
      <c r="D123" s="91"/>
    </row>
    <row r="124" spans="3:4" ht="11.25">
      <c r="C124" s="91"/>
      <c r="D124" s="91"/>
    </row>
    <row r="125" spans="3:4" ht="11.25">
      <c r="C125" s="91"/>
      <c r="D125" s="91"/>
    </row>
    <row r="126" spans="3:4" ht="11.25">
      <c r="C126" s="91"/>
      <c r="D126" s="91"/>
    </row>
    <row r="127" spans="3:4" ht="11.25">
      <c r="C127" s="91"/>
      <c r="D127" s="91"/>
    </row>
    <row r="128" spans="3:4" ht="11.25">
      <c r="C128" s="91"/>
      <c r="D128" s="91"/>
    </row>
    <row r="129" spans="3:4" ht="11.25">
      <c r="C129" s="91"/>
      <c r="D129" s="91"/>
    </row>
    <row r="130" spans="3:4" ht="11.25">
      <c r="C130" s="91"/>
      <c r="D130" s="91"/>
    </row>
    <row r="131" spans="3:4" ht="11.25">
      <c r="C131" s="91"/>
      <c r="D131" s="91"/>
    </row>
    <row r="132" spans="3:4" ht="11.25">
      <c r="C132" s="91"/>
      <c r="D132" s="91"/>
    </row>
    <row r="133" spans="3:4" ht="11.25">
      <c r="C133" s="91"/>
      <c r="D133" s="91"/>
    </row>
    <row r="134" spans="3:4" ht="11.25">
      <c r="C134" s="91"/>
      <c r="D134" s="91"/>
    </row>
    <row r="135" spans="3:4" ht="11.25">
      <c r="C135" s="91"/>
      <c r="D135" s="91"/>
    </row>
    <row r="136" spans="3:4" ht="11.25">
      <c r="C136" s="91"/>
      <c r="D136" s="91"/>
    </row>
    <row r="137" spans="3:4" ht="11.25">
      <c r="C137" s="91"/>
      <c r="D137" s="91"/>
    </row>
    <row r="138" spans="3:4" ht="11.25">
      <c r="C138" s="91"/>
      <c r="D138" s="91"/>
    </row>
    <row r="139" spans="3:4" ht="11.25">
      <c r="C139" s="91"/>
      <c r="D139" s="91"/>
    </row>
    <row r="140" spans="3:4" ht="11.25">
      <c r="C140" s="91"/>
      <c r="D140" s="91"/>
    </row>
    <row r="141" spans="3:4" ht="11.25">
      <c r="C141" s="91"/>
      <c r="D141" s="91"/>
    </row>
    <row r="142" spans="3:4" ht="11.25">
      <c r="C142" s="91"/>
      <c r="D142" s="91"/>
    </row>
    <row r="143" spans="3:4" ht="11.25">
      <c r="C143" s="91"/>
      <c r="D143" s="91"/>
    </row>
    <row r="144" spans="3:4" ht="11.25">
      <c r="C144" s="91"/>
      <c r="D144" s="91"/>
    </row>
    <row r="145" spans="3:4" ht="11.25">
      <c r="C145" s="91"/>
      <c r="D145" s="91"/>
    </row>
    <row r="146" spans="3:4" ht="11.25">
      <c r="C146" s="91"/>
      <c r="D146" s="91"/>
    </row>
    <row r="147" spans="3:4" ht="11.25">
      <c r="C147" s="91"/>
      <c r="D147" s="91"/>
    </row>
    <row r="148" spans="3:4" ht="11.25">
      <c r="C148" s="91"/>
      <c r="D148" s="91"/>
    </row>
    <row r="149" spans="3:4" ht="11.25">
      <c r="C149" s="91"/>
      <c r="D149" s="91"/>
    </row>
    <row r="150" spans="3:4" ht="11.25">
      <c r="C150" s="91"/>
      <c r="D150" s="91"/>
    </row>
    <row r="151" spans="3:4" ht="11.25">
      <c r="C151" s="91"/>
      <c r="D151" s="91"/>
    </row>
    <row r="152" spans="3:4" ht="11.25">
      <c r="C152" s="91"/>
      <c r="D152" s="91"/>
    </row>
    <row r="153" spans="3:4" ht="11.25">
      <c r="C153" s="91"/>
      <c r="D153" s="91"/>
    </row>
    <row r="154" spans="3:4" ht="11.25">
      <c r="C154" s="91"/>
      <c r="D154" s="91"/>
    </row>
    <row r="155" spans="3:4" ht="11.25">
      <c r="C155" s="91"/>
      <c r="D155" s="91"/>
    </row>
    <row r="156" spans="3:4" ht="11.25">
      <c r="C156" s="91"/>
      <c r="D156" s="91"/>
    </row>
    <row r="157" spans="3:4" ht="11.25">
      <c r="C157" s="91"/>
      <c r="D157" s="91"/>
    </row>
    <row r="158" spans="3:4" ht="11.25">
      <c r="C158" s="91"/>
      <c r="D158" s="91"/>
    </row>
    <row r="159" spans="3:4" ht="11.25">
      <c r="C159" s="91"/>
      <c r="D159" s="91"/>
    </row>
    <row r="160" spans="3:4" ht="11.25">
      <c r="C160" s="91"/>
      <c r="D160" s="91"/>
    </row>
    <row r="161" spans="3:4" ht="11.25">
      <c r="C161" s="91"/>
      <c r="D161" s="91"/>
    </row>
    <row r="162" spans="3:4" ht="11.25">
      <c r="C162" s="91"/>
      <c r="D162" s="91"/>
    </row>
    <row r="163" spans="3:4" ht="11.25">
      <c r="C163" s="91"/>
      <c r="D163" s="91"/>
    </row>
    <row r="164" spans="3:4" ht="11.25">
      <c r="C164" s="91"/>
      <c r="D164" s="91"/>
    </row>
    <row r="165" spans="3:4" ht="11.25">
      <c r="C165" s="91"/>
      <c r="D165" s="91"/>
    </row>
    <row r="166" spans="3:4" ht="11.25">
      <c r="C166" s="91"/>
      <c r="D166" s="91"/>
    </row>
    <row r="167" spans="3:4" ht="11.25">
      <c r="C167" s="91"/>
      <c r="D167" s="91"/>
    </row>
    <row r="168" spans="3:4" ht="11.25">
      <c r="C168" s="91"/>
      <c r="D168" s="91"/>
    </row>
    <row r="169" spans="3:4" ht="11.25">
      <c r="C169" s="91"/>
      <c r="D169" s="91"/>
    </row>
    <row r="170" spans="3:4" ht="11.25">
      <c r="C170" s="91"/>
      <c r="D170" s="91"/>
    </row>
    <row r="171" spans="3:4" ht="11.25">
      <c r="C171" s="91"/>
      <c r="D171" s="91"/>
    </row>
    <row r="172" spans="3:4" ht="11.25">
      <c r="C172" s="91"/>
      <c r="D172" s="91"/>
    </row>
    <row r="173" spans="3:4" ht="11.25">
      <c r="C173" s="91"/>
      <c r="D173" s="91"/>
    </row>
    <row r="174" spans="3:4" ht="11.25">
      <c r="C174" s="91"/>
      <c r="D174" s="91"/>
    </row>
    <row r="175" spans="3:4" ht="11.25">
      <c r="C175" s="91"/>
      <c r="D175" s="91"/>
    </row>
    <row r="176" spans="3:4" ht="11.25">
      <c r="C176" s="91"/>
      <c r="D176" s="91"/>
    </row>
    <row r="177" spans="3:4" ht="11.25">
      <c r="C177" s="91"/>
      <c r="D177" s="91"/>
    </row>
    <row r="178" spans="3:4" ht="11.25">
      <c r="C178" s="91"/>
      <c r="D178" s="91"/>
    </row>
    <row r="179" spans="3:4" ht="11.25">
      <c r="C179" s="91"/>
      <c r="D179" s="91"/>
    </row>
    <row r="180" spans="3:4" ht="11.25">
      <c r="C180" s="91"/>
      <c r="D180" s="91"/>
    </row>
    <row r="181" spans="3:4" ht="11.25">
      <c r="C181" s="91"/>
      <c r="D181" s="91"/>
    </row>
    <row r="182" spans="3:4" ht="11.25">
      <c r="C182" s="91"/>
      <c r="D182" s="91"/>
    </row>
    <row r="183" spans="3:4" ht="11.25">
      <c r="C183" s="91"/>
      <c r="D183" s="91"/>
    </row>
    <row r="184" spans="3:4" ht="11.25">
      <c r="C184" s="91"/>
      <c r="D184" s="91"/>
    </row>
    <row r="185" spans="3:4" ht="11.25">
      <c r="C185" s="91"/>
      <c r="D185" s="91"/>
    </row>
    <row r="186" spans="3:4" ht="11.25">
      <c r="C186" s="91"/>
      <c r="D186" s="91"/>
    </row>
    <row r="187" spans="3:4" ht="11.25">
      <c r="C187" s="91"/>
      <c r="D187" s="91"/>
    </row>
    <row r="188" spans="3:4" ht="11.25">
      <c r="C188" s="91"/>
      <c r="D188" s="91"/>
    </row>
    <row r="189" spans="3:4" ht="11.25">
      <c r="C189" s="91"/>
      <c r="D189" s="91"/>
    </row>
    <row r="190" spans="3:4" ht="11.25">
      <c r="C190" s="91"/>
      <c r="D190" s="91"/>
    </row>
    <row r="191" spans="3:4" ht="11.25">
      <c r="C191" s="91"/>
      <c r="D191" s="91"/>
    </row>
    <row r="192" spans="3:4" ht="11.25">
      <c r="C192" s="91"/>
      <c r="D192" s="91"/>
    </row>
    <row r="193" spans="3:4" ht="11.25">
      <c r="C193" s="91"/>
      <c r="D193" s="91"/>
    </row>
    <row r="194" spans="3:4" ht="11.25">
      <c r="C194" s="91"/>
      <c r="D194" s="91"/>
    </row>
    <row r="195" spans="3:4" ht="11.25">
      <c r="C195" s="91"/>
      <c r="D195" s="91"/>
    </row>
    <row r="196" spans="3:4" ht="11.25">
      <c r="C196" s="91"/>
      <c r="D196" s="91"/>
    </row>
    <row r="197" spans="3:4" ht="11.25">
      <c r="C197" s="91"/>
      <c r="D197" s="91"/>
    </row>
    <row r="198" spans="3:4" ht="11.25">
      <c r="C198" s="91"/>
      <c r="D198" s="91"/>
    </row>
    <row r="199" spans="3:4" ht="11.25">
      <c r="C199" s="91"/>
      <c r="D199" s="91"/>
    </row>
    <row r="200" spans="3:4" ht="11.25">
      <c r="C200" s="91"/>
      <c r="D200" s="91"/>
    </row>
    <row r="201" spans="3:4" ht="11.25">
      <c r="C201" s="91"/>
      <c r="D201" s="91"/>
    </row>
    <row r="202" spans="3:4" ht="11.25">
      <c r="C202" s="91"/>
      <c r="D202" s="91"/>
    </row>
    <row r="203" spans="3:4" ht="11.25">
      <c r="C203" s="91"/>
      <c r="D203" s="91"/>
    </row>
    <row r="204" spans="3:4" ht="11.25">
      <c r="C204" s="91"/>
      <c r="D204" s="91"/>
    </row>
    <row r="205" spans="3:4" ht="11.25">
      <c r="C205" s="91"/>
      <c r="D205" s="91"/>
    </row>
    <row r="206" spans="3:4" ht="11.25">
      <c r="C206" s="91"/>
      <c r="D206" s="91"/>
    </row>
    <row r="207" spans="3:4" ht="11.25">
      <c r="C207" s="91"/>
      <c r="D207" s="91"/>
    </row>
    <row r="208" spans="3:4" ht="11.25">
      <c r="C208" s="91"/>
      <c r="D208" s="91"/>
    </row>
    <row r="209" spans="3:4" ht="11.25">
      <c r="C209" s="91"/>
      <c r="D209" s="91"/>
    </row>
    <row r="210" spans="3:4" ht="11.25">
      <c r="C210" s="91"/>
      <c r="D210" s="91"/>
    </row>
    <row r="211" spans="3:4" ht="11.25">
      <c r="C211" s="91"/>
      <c r="D211" s="91"/>
    </row>
    <row r="212" spans="3:4" ht="11.25">
      <c r="C212" s="91"/>
      <c r="D212" s="91"/>
    </row>
    <row r="213" spans="3:4" ht="11.25">
      <c r="C213" s="91"/>
      <c r="D213" s="91"/>
    </row>
    <row r="214" spans="3:4" ht="11.25">
      <c r="C214" s="91"/>
      <c r="D214" s="91"/>
    </row>
    <row r="215" spans="3:4" ht="11.25">
      <c r="C215" s="91"/>
      <c r="D215" s="91"/>
    </row>
    <row r="216" spans="3:4" ht="11.25">
      <c r="C216" s="91"/>
      <c r="D216" s="91"/>
    </row>
    <row r="217" spans="3:4" ht="11.25">
      <c r="C217" s="91"/>
      <c r="D217" s="91"/>
    </row>
    <row r="218" spans="3:4" ht="11.25">
      <c r="C218" s="91"/>
      <c r="D218" s="91"/>
    </row>
    <row r="219" spans="3:4" ht="11.25">
      <c r="C219" s="91"/>
      <c r="D219" s="91"/>
    </row>
    <row r="220" spans="3:4" ht="11.25">
      <c r="C220" s="91"/>
      <c r="D220" s="91"/>
    </row>
    <row r="221" spans="3:4" ht="11.25">
      <c r="C221" s="91"/>
      <c r="D221" s="91"/>
    </row>
    <row r="222" spans="3:4" ht="11.25">
      <c r="C222" s="91"/>
      <c r="D222" s="91"/>
    </row>
    <row r="223" spans="3:4" ht="11.25">
      <c r="C223" s="91"/>
      <c r="D223" s="91"/>
    </row>
    <row r="224" spans="3:4" ht="11.25">
      <c r="C224" s="91"/>
      <c r="D224" s="91"/>
    </row>
    <row r="225" spans="3:4" ht="11.25">
      <c r="C225" s="91"/>
      <c r="D225" s="91"/>
    </row>
  </sheetData>
  <mergeCells count="12">
    <mergeCell ref="M21:P21"/>
    <mergeCell ref="I22:K22"/>
    <mergeCell ref="M22:P22"/>
    <mergeCell ref="M1:O1"/>
    <mergeCell ref="F2:H4"/>
    <mergeCell ref="O9:O10"/>
    <mergeCell ref="P9:P10"/>
    <mergeCell ref="A9:A10"/>
    <mergeCell ref="A6:E6"/>
    <mergeCell ref="A7:D7"/>
    <mergeCell ref="H9:H10"/>
    <mergeCell ref="L6:P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5:D20 M28:N34 F15:G20 I15:K20 B28:D34 F28:G34 I28:K34 M15:N20">
      <formula1>0</formula1>
      <formula2>9999999999999990</formula2>
    </dataValidation>
  </dataValidations>
  <printOptions/>
  <pageMargins left="0.33" right="0.25" top="0.51" bottom="0.65" header="0.17" footer="0.21"/>
  <pageSetup horizontalDpi="300" verticalDpi="300" orientation="landscape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9"/>
  <sheetViews>
    <sheetView workbookViewId="0" topLeftCell="A1">
      <selection activeCell="A1" sqref="A1:E51"/>
    </sheetView>
  </sheetViews>
  <sheetFormatPr defaultColWidth="9.140625" defaultRowHeight="12.75"/>
  <cols>
    <col min="1" max="1" width="35.28125" style="1" customWidth="1"/>
    <col min="2" max="2" width="12.8515625" style="1" customWidth="1"/>
    <col min="3" max="4" width="12.140625" style="1" customWidth="1"/>
    <col min="5" max="5" width="17.8515625" style="1" customWidth="1"/>
    <col min="6" max="16384" width="9.140625" style="1" customWidth="1"/>
  </cols>
  <sheetData>
    <row r="1" spans="1:14" s="19" customFormat="1" ht="25.5" customHeight="1">
      <c r="A1" s="208"/>
      <c r="B1" s="208"/>
      <c r="C1" s="208"/>
      <c r="D1" s="208"/>
      <c r="E1" s="209" t="s">
        <v>180</v>
      </c>
      <c r="F1" s="29"/>
      <c r="G1" s="29"/>
      <c r="H1" s="29"/>
      <c r="I1" s="29"/>
      <c r="J1" s="29"/>
      <c r="K1" s="29"/>
      <c r="L1" s="29"/>
      <c r="M1" s="29"/>
      <c r="N1" s="29"/>
    </row>
    <row r="2" spans="2:5" ht="15" customHeight="1">
      <c r="B2" s="136"/>
      <c r="C2" s="398" t="s">
        <v>112</v>
      </c>
      <c r="D2" s="398"/>
      <c r="E2" s="5"/>
    </row>
    <row r="3" spans="2:5" ht="15" customHeight="1">
      <c r="B3" s="398" t="s">
        <v>463</v>
      </c>
      <c r="C3" s="398"/>
      <c r="D3" s="398"/>
      <c r="E3" s="398"/>
    </row>
    <row r="4" spans="1:5" ht="12.75">
      <c r="A4" s="5"/>
      <c r="B4" s="398"/>
      <c r="C4" s="399"/>
      <c r="D4" s="399"/>
      <c r="E4" s="5"/>
    </row>
    <row r="5" spans="1:5" ht="12.75">
      <c r="A5" s="6" t="s">
        <v>327</v>
      </c>
      <c r="B5" s="6"/>
      <c r="C5" s="6"/>
      <c r="D5" s="400" t="s">
        <v>324</v>
      </c>
      <c r="E5" s="400"/>
    </row>
    <row r="6" ht="12.75">
      <c r="A6" s="6" t="s">
        <v>313</v>
      </c>
    </row>
    <row r="7" spans="2:5" ht="12.75">
      <c r="B7" s="7" t="s">
        <v>98</v>
      </c>
      <c r="E7" s="210" t="s">
        <v>82</v>
      </c>
    </row>
    <row r="8" spans="1:2" ht="13.5" customHeight="1">
      <c r="A8" s="211" t="s">
        <v>99</v>
      </c>
      <c r="B8" s="8"/>
    </row>
    <row r="9" spans="1:5" ht="13.5" customHeight="1">
      <c r="A9" s="376" t="s">
        <v>100</v>
      </c>
      <c r="B9" s="376" t="s">
        <v>101</v>
      </c>
      <c r="C9" s="396" t="s">
        <v>102</v>
      </c>
      <c r="D9" s="397"/>
      <c r="E9" s="397"/>
    </row>
    <row r="10" spans="1:5" ht="12.75">
      <c r="A10" s="376"/>
      <c r="B10" s="376"/>
      <c r="C10" s="131" t="s">
        <v>103</v>
      </c>
      <c r="D10" s="131" t="s">
        <v>104</v>
      </c>
      <c r="E10" s="185" t="s">
        <v>105</v>
      </c>
    </row>
    <row r="11" spans="1:5" s="213" customFormat="1" ht="12.75">
      <c r="A11" s="212" t="s">
        <v>6</v>
      </c>
      <c r="B11" s="185">
        <v>1</v>
      </c>
      <c r="C11" s="185">
        <v>2</v>
      </c>
      <c r="D11" s="185">
        <v>3</v>
      </c>
      <c r="E11" s="212">
        <v>4</v>
      </c>
    </row>
    <row r="12" spans="1:5" ht="12.75">
      <c r="A12" s="214" t="s">
        <v>141</v>
      </c>
      <c r="B12" s="215" t="s">
        <v>98</v>
      </c>
      <c r="C12" s="215" t="s">
        <v>98</v>
      </c>
      <c r="D12" s="215" t="s">
        <v>98</v>
      </c>
      <c r="E12" s="216"/>
    </row>
    <row r="13" spans="1:5" ht="12.75">
      <c r="A13" s="217" t="s">
        <v>286</v>
      </c>
      <c r="B13" s="218"/>
      <c r="C13" s="218"/>
      <c r="D13" s="218"/>
      <c r="E13" s="219"/>
    </row>
    <row r="14" spans="1:5" ht="25.5">
      <c r="A14" s="217" t="s">
        <v>287</v>
      </c>
      <c r="B14" s="218" t="s">
        <v>98</v>
      </c>
      <c r="C14" s="218" t="s">
        <v>98</v>
      </c>
      <c r="D14" s="218" t="s">
        <v>98</v>
      </c>
      <c r="E14" s="219"/>
    </row>
    <row r="15" spans="1:5" ht="15" customHeight="1">
      <c r="A15" s="217" t="s">
        <v>288</v>
      </c>
      <c r="B15" s="218" t="s">
        <v>98</v>
      </c>
      <c r="C15" s="218" t="s">
        <v>98</v>
      </c>
      <c r="D15" s="218" t="s">
        <v>98</v>
      </c>
      <c r="E15" s="219"/>
    </row>
    <row r="16" spans="1:5" ht="15" customHeight="1">
      <c r="A16" s="217" t="s">
        <v>289</v>
      </c>
      <c r="B16" s="218">
        <f>B18+B17</f>
        <v>28734</v>
      </c>
      <c r="C16" s="218">
        <f>C18+C17</f>
        <v>25864</v>
      </c>
      <c r="D16" s="218">
        <f>D18+D17</f>
        <v>2509</v>
      </c>
      <c r="E16" s="218">
        <f>E18+E17</f>
        <v>361</v>
      </c>
    </row>
    <row r="17" spans="1:5" ht="14.25" customHeight="1">
      <c r="A17" s="217" t="s">
        <v>174</v>
      </c>
      <c r="B17" s="218">
        <v>25864</v>
      </c>
      <c r="C17" s="218">
        <v>25864</v>
      </c>
      <c r="D17" s="218"/>
      <c r="E17" s="218"/>
    </row>
    <row r="18" spans="1:5" ht="12.75">
      <c r="A18" s="217" t="s">
        <v>188</v>
      </c>
      <c r="B18" s="218">
        <v>2870</v>
      </c>
      <c r="C18" s="218"/>
      <c r="D18" s="218">
        <v>2509</v>
      </c>
      <c r="E18" s="218">
        <v>361</v>
      </c>
    </row>
    <row r="19" spans="1:5" ht="25.5">
      <c r="A19" s="217" t="s">
        <v>290</v>
      </c>
      <c r="B19" s="218">
        <f>B20+B21+B22</f>
        <v>450888</v>
      </c>
      <c r="C19" s="218">
        <f>B19</f>
        <v>450888</v>
      </c>
      <c r="D19" s="218" t="s">
        <v>98</v>
      </c>
      <c r="E19" s="219"/>
    </row>
    <row r="20" spans="1:5" ht="25.5">
      <c r="A20" s="217" t="s">
        <v>181</v>
      </c>
      <c r="B20" s="218">
        <v>450888</v>
      </c>
      <c r="C20" s="218">
        <f>B20</f>
        <v>450888</v>
      </c>
      <c r="D20" s="218"/>
      <c r="E20" s="219"/>
    </row>
    <row r="21" spans="1:5" ht="12.75">
      <c r="A21" s="217" t="s">
        <v>175</v>
      </c>
      <c r="B21" s="218"/>
      <c r="C21" s="218"/>
      <c r="D21" s="218"/>
      <c r="E21" s="219"/>
    </row>
    <row r="22" spans="1:5" ht="12.75">
      <c r="A22" s="217" t="s">
        <v>11</v>
      </c>
      <c r="B22" s="218"/>
      <c r="C22" s="218"/>
      <c r="D22" s="218"/>
      <c r="E22" s="219"/>
    </row>
    <row r="23" spans="1:5" ht="12.75">
      <c r="A23" s="217" t="s">
        <v>223</v>
      </c>
      <c r="B23" s="218"/>
      <c r="C23" s="218"/>
      <c r="D23" s="218"/>
      <c r="E23" s="219"/>
    </row>
    <row r="24" spans="1:5" ht="12.75">
      <c r="A24" s="214" t="s">
        <v>106</v>
      </c>
      <c r="B24" s="220">
        <f>SUM(B13,B14,B15,B16,B19,B23)</f>
        <v>479622</v>
      </c>
      <c r="C24" s="220">
        <f>SUM(C13,C14,C15,C16,C19,C23)</f>
        <v>476752</v>
      </c>
      <c r="D24" s="220">
        <f>SUM(D13,D14,D15,D16,D19,D23)</f>
        <v>2509</v>
      </c>
      <c r="E24" s="220">
        <f>SUM(E13,E14,E15,E16,E19,E23)</f>
        <v>361</v>
      </c>
    </row>
    <row r="25" spans="1:5" ht="12.75">
      <c r="A25" s="8"/>
      <c r="B25" s="221" t="s">
        <v>98</v>
      </c>
      <c r="C25" s="221" t="s">
        <v>98</v>
      </c>
      <c r="D25" s="221" t="s">
        <v>98</v>
      </c>
      <c r="E25" s="206"/>
    </row>
    <row r="26" spans="1:5" ht="12.75">
      <c r="A26" s="211" t="s">
        <v>145</v>
      </c>
      <c r="B26" s="150"/>
      <c r="C26" s="150"/>
      <c r="D26" s="150"/>
      <c r="E26" s="150"/>
    </row>
    <row r="27" spans="1:5" ht="27" customHeight="1">
      <c r="A27" s="197" t="s">
        <v>100</v>
      </c>
      <c r="B27" s="198" t="s">
        <v>107</v>
      </c>
      <c r="C27" s="380" t="s">
        <v>108</v>
      </c>
      <c r="D27" s="380"/>
      <c r="E27" s="380"/>
    </row>
    <row r="28" spans="1:5" ht="12.75">
      <c r="A28" s="197"/>
      <c r="B28" s="198"/>
      <c r="C28" s="198" t="s">
        <v>103</v>
      </c>
      <c r="D28" s="198" t="s">
        <v>109</v>
      </c>
      <c r="E28" s="198" t="s">
        <v>110</v>
      </c>
    </row>
    <row r="29" spans="1:5" ht="12.75">
      <c r="A29" s="185" t="s">
        <v>6</v>
      </c>
      <c r="B29" s="222">
        <v>1</v>
      </c>
      <c r="C29" s="223">
        <v>2</v>
      </c>
      <c r="D29" s="223">
        <v>3</v>
      </c>
      <c r="E29" s="222">
        <v>4</v>
      </c>
    </row>
    <row r="30" spans="1:5" ht="12.75">
      <c r="A30" s="214" t="s">
        <v>142</v>
      </c>
      <c r="B30" s="222" t="s">
        <v>98</v>
      </c>
      <c r="C30" s="222" t="s">
        <v>98</v>
      </c>
      <c r="D30" s="222" t="s">
        <v>98</v>
      </c>
      <c r="E30" s="222" t="s">
        <v>98</v>
      </c>
    </row>
    <row r="31" spans="1:5" ht="12.75">
      <c r="A31" s="224" t="s">
        <v>143</v>
      </c>
      <c r="B31" s="215"/>
      <c r="C31" s="215"/>
      <c r="D31" s="215"/>
      <c r="E31" s="215"/>
    </row>
    <row r="32" spans="1:5" ht="25.5">
      <c r="A32" s="217" t="s">
        <v>464</v>
      </c>
      <c r="B32" s="218">
        <f>B33+B34+B35</f>
        <v>155933</v>
      </c>
      <c r="C32" s="218">
        <f>B32</f>
        <v>155933</v>
      </c>
      <c r="D32" s="218" t="s">
        <v>98</v>
      </c>
      <c r="E32" s="218" t="s">
        <v>98</v>
      </c>
    </row>
    <row r="33" spans="1:5" ht="12.75">
      <c r="A33" s="224" t="s">
        <v>291</v>
      </c>
      <c r="B33" s="218">
        <v>400</v>
      </c>
      <c r="C33" s="218">
        <f>B33</f>
        <v>400</v>
      </c>
      <c r="D33" s="218" t="s">
        <v>98</v>
      </c>
      <c r="E33" s="218" t="s">
        <v>98</v>
      </c>
    </row>
    <row r="34" spans="1:5" ht="12.75">
      <c r="A34" s="224" t="s">
        <v>176</v>
      </c>
      <c r="B34" s="218">
        <v>155533</v>
      </c>
      <c r="C34" s="218">
        <f>B34</f>
        <v>155533</v>
      </c>
      <c r="D34" s="218"/>
      <c r="E34" s="218"/>
    </row>
    <row r="35" spans="1:5" ht="12.75">
      <c r="A35" s="224" t="s">
        <v>222</v>
      </c>
      <c r="B35" s="218"/>
      <c r="C35" s="218"/>
      <c r="D35" s="218"/>
      <c r="E35" s="218"/>
    </row>
    <row r="36" spans="1:5" ht="12.75">
      <c r="A36" s="217" t="s">
        <v>224</v>
      </c>
      <c r="B36" s="218"/>
      <c r="C36" s="218"/>
      <c r="D36" s="218"/>
      <c r="E36" s="218"/>
    </row>
    <row r="37" spans="1:5" ht="25.5">
      <c r="A37" s="217" t="s">
        <v>257</v>
      </c>
      <c r="B37" s="218"/>
      <c r="C37" s="218"/>
      <c r="D37" s="218"/>
      <c r="E37" s="218"/>
    </row>
    <row r="38" spans="1:5" ht="25.5">
      <c r="A38" s="217" t="s">
        <v>292</v>
      </c>
      <c r="B38" s="218" t="s">
        <v>98</v>
      </c>
      <c r="C38" s="218"/>
      <c r="D38" s="218" t="s">
        <v>98</v>
      </c>
      <c r="E38" s="218" t="s">
        <v>98</v>
      </c>
    </row>
    <row r="39" spans="1:5" ht="12.75">
      <c r="A39" s="217" t="s">
        <v>187</v>
      </c>
      <c r="B39" s="218" t="s">
        <v>98</v>
      </c>
      <c r="C39" s="218"/>
      <c r="D39" s="218" t="s">
        <v>98</v>
      </c>
      <c r="E39" s="218" t="s">
        <v>98</v>
      </c>
    </row>
    <row r="40" spans="1:5" ht="25.5">
      <c r="A40" s="217" t="s">
        <v>293</v>
      </c>
      <c r="B40" s="218" t="s">
        <v>98</v>
      </c>
      <c r="C40" s="218"/>
      <c r="D40" s="218" t="s">
        <v>98</v>
      </c>
      <c r="E40" s="218" t="s">
        <v>98</v>
      </c>
    </row>
    <row r="41" spans="1:5" ht="30" customHeight="1">
      <c r="A41" s="217" t="s">
        <v>294</v>
      </c>
      <c r="B41" s="218">
        <v>5660</v>
      </c>
      <c r="C41" s="218">
        <f>B41</f>
        <v>5660</v>
      </c>
      <c r="D41" s="218" t="s">
        <v>98</v>
      </c>
      <c r="E41" s="218" t="s">
        <v>98</v>
      </c>
    </row>
    <row r="42" spans="1:5" ht="12.75">
      <c r="A42" s="217" t="s">
        <v>295</v>
      </c>
      <c r="B42" s="218" t="s">
        <v>98</v>
      </c>
      <c r="C42" s="218"/>
      <c r="D42" s="218" t="s">
        <v>98</v>
      </c>
      <c r="E42" s="218" t="s">
        <v>98</v>
      </c>
    </row>
    <row r="43" spans="1:5" s="6" customFormat="1" ht="12.75">
      <c r="A43" s="217" t="s">
        <v>144</v>
      </c>
      <c r="B43" s="218" t="s">
        <v>98</v>
      </c>
      <c r="C43" s="218" t="s">
        <v>98</v>
      </c>
      <c r="D43" s="218" t="s">
        <v>98</v>
      </c>
      <c r="E43" s="218" t="s">
        <v>98</v>
      </c>
    </row>
    <row r="44" spans="1:5" s="6" customFormat="1" ht="12.75">
      <c r="A44" s="214" t="s">
        <v>111</v>
      </c>
      <c r="B44" s="220">
        <f>SUM(B31,B32,B36,B37,B38,B39,B40,B41,B42)</f>
        <v>161593</v>
      </c>
      <c r="C44" s="220">
        <f>SUM(C31,C32,C36,C37,C38,C39,C40,C41,C42)</f>
        <v>161593</v>
      </c>
      <c r="D44" s="220">
        <f>SUM(D31,D32,D36,D37,D38,D39,D40,D41,D42)</f>
        <v>0</v>
      </c>
      <c r="E44" s="220">
        <f>SUM(E31,E32,E36,E37,E38,E39,E40,E41,E42)</f>
        <v>0</v>
      </c>
    </row>
    <row r="45" spans="1:6" ht="12.75">
      <c r="A45" s="8"/>
      <c r="B45" s="7"/>
      <c r="C45" s="7"/>
      <c r="D45" s="7"/>
      <c r="E45" s="7"/>
      <c r="F45" s="8"/>
    </row>
    <row r="46" spans="1:6" ht="12.75">
      <c r="A46" s="139" t="s">
        <v>513</v>
      </c>
      <c r="B46" s="5"/>
      <c r="C46" s="5"/>
      <c r="D46" s="158"/>
      <c r="E46" s="159"/>
      <c r="F46" s="8"/>
    </row>
    <row r="47" spans="1:6" ht="12.75">
      <c r="A47" s="401" t="s">
        <v>206</v>
      </c>
      <c r="B47" s="401"/>
      <c r="C47" s="294"/>
      <c r="D47" s="158" t="s">
        <v>321</v>
      </c>
      <c r="E47" s="159"/>
      <c r="F47" s="8"/>
    </row>
    <row r="48" spans="1:6" ht="26.25" customHeight="1">
      <c r="A48" s="402" t="s">
        <v>520</v>
      </c>
      <c r="B48" s="402"/>
      <c r="C48" s="294"/>
      <c r="D48" s="150"/>
      <c r="E48" s="207" t="s">
        <v>517</v>
      </c>
      <c r="F48" s="225"/>
    </row>
    <row r="49" spans="1:6" ht="12.75" customHeight="1">
      <c r="A49" s="403" t="s">
        <v>465</v>
      </c>
      <c r="B49" s="403"/>
      <c r="C49" s="294"/>
      <c r="D49" s="150"/>
      <c r="E49" s="207"/>
      <c r="F49" s="8"/>
    </row>
    <row r="50" spans="1:6" ht="12.75" customHeight="1">
      <c r="A50" s="403"/>
      <c r="B50" s="403"/>
      <c r="C50" s="294"/>
      <c r="D50" s="389" t="s">
        <v>322</v>
      </c>
      <c r="E50" s="389"/>
      <c r="F50" s="8"/>
    </row>
    <row r="51" spans="1:6" ht="12.75">
      <c r="A51" s="336"/>
      <c r="B51" s="294"/>
      <c r="C51" s="294"/>
      <c r="D51" s="150"/>
      <c r="E51" s="327" t="s">
        <v>518</v>
      </c>
      <c r="F51" s="8"/>
    </row>
    <row r="52" spans="1:6" ht="12.75">
      <c r="A52" s="8"/>
      <c r="B52" s="23"/>
      <c r="C52" s="7" t="s">
        <v>98</v>
      </c>
      <c r="D52" s="7" t="s">
        <v>98</v>
      </c>
      <c r="E52" s="7" t="s">
        <v>98</v>
      </c>
      <c r="F52" s="8"/>
    </row>
    <row r="53" ht="27" customHeight="1"/>
    <row r="55" spans="1:6" ht="12.75">
      <c r="A55" s="227"/>
      <c r="B55" s="228"/>
      <c r="C55" s="228"/>
      <c r="D55" s="228"/>
      <c r="E55" s="228"/>
      <c r="F55" s="29"/>
    </row>
    <row r="56" spans="1:6" ht="12.75">
      <c r="A56" s="227"/>
      <c r="B56" s="228"/>
      <c r="C56" s="228"/>
      <c r="D56" s="228"/>
      <c r="E56" s="228"/>
      <c r="F56" s="29"/>
    </row>
    <row r="57" spans="1:6" ht="16.5" customHeight="1">
      <c r="A57" s="227"/>
      <c r="B57" s="228"/>
      <c r="C57" s="228"/>
      <c r="D57" s="228"/>
      <c r="E57" s="228"/>
      <c r="F57" s="29"/>
    </row>
    <row r="58" spans="1:6" ht="22.5" customHeight="1">
      <c r="A58" s="227"/>
      <c r="B58" s="228"/>
      <c r="C58" s="228"/>
      <c r="D58" s="228"/>
      <c r="E58" s="228"/>
      <c r="F58" s="29"/>
    </row>
    <row r="59" spans="1:6" ht="12.75">
      <c r="A59" s="227"/>
      <c r="B59" s="228"/>
      <c r="C59" s="228"/>
      <c r="D59" s="228"/>
      <c r="E59" s="228"/>
      <c r="F59" s="29"/>
    </row>
    <row r="60" spans="1:6" s="6" customFormat="1" ht="12.75">
      <c r="A60" s="227"/>
      <c r="B60" s="228"/>
      <c r="C60" s="228"/>
      <c r="D60" s="228"/>
      <c r="E60" s="228"/>
      <c r="F60" s="30"/>
    </row>
    <row r="61" spans="1:6" ht="12.75">
      <c r="A61" s="227"/>
      <c r="B61" s="228"/>
      <c r="C61" s="228"/>
      <c r="D61" s="228"/>
      <c r="E61" s="228"/>
      <c r="F61" s="29"/>
    </row>
    <row r="62" spans="1:6" ht="12.75">
      <c r="A62" s="228"/>
      <c r="B62" s="228"/>
      <c r="C62" s="228"/>
      <c r="D62" s="228"/>
      <c r="E62" s="228"/>
      <c r="F62" s="29"/>
    </row>
    <row r="63" spans="1:6" ht="12.75">
      <c r="A63" s="227"/>
      <c r="B63" s="228"/>
      <c r="C63" s="228"/>
      <c r="D63" s="228"/>
      <c r="E63" s="228"/>
      <c r="F63" s="29"/>
    </row>
    <row r="64" spans="1:6" ht="12.75">
      <c r="A64" s="228"/>
      <c r="B64" s="228"/>
      <c r="C64" s="228"/>
      <c r="D64" s="228"/>
      <c r="E64" s="228"/>
      <c r="F64" s="29"/>
    </row>
    <row r="65" spans="1:6" ht="12.75">
      <c r="A65" s="229"/>
      <c r="B65" s="30"/>
      <c r="C65" s="228"/>
      <c r="D65" s="228"/>
      <c r="E65" s="228"/>
      <c r="F65" s="29"/>
    </row>
    <row r="66" spans="1:6" ht="12.75">
      <c r="A66" s="29"/>
      <c r="B66" s="395"/>
      <c r="C66" s="395"/>
      <c r="D66" s="395"/>
      <c r="E66" s="395"/>
      <c r="F66" s="29"/>
    </row>
    <row r="67" spans="1:6" ht="26.25" customHeight="1">
      <c r="A67" s="393"/>
      <c r="B67" s="394"/>
      <c r="C67" s="394"/>
      <c r="D67" s="394"/>
      <c r="E67" s="394"/>
      <c r="F67" s="29"/>
    </row>
    <row r="68" spans="1:6" ht="13.5" customHeight="1">
      <c r="A68" s="29"/>
      <c r="B68" s="29"/>
      <c r="C68" s="29"/>
      <c r="D68" s="29"/>
      <c r="E68" s="29"/>
      <c r="F68" s="29"/>
    </row>
    <row r="69" ht="12.75">
      <c r="A69" s="7"/>
    </row>
    <row r="70" ht="12.75">
      <c r="A70" s="7"/>
    </row>
    <row r="71" ht="12.75">
      <c r="A71" s="7"/>
    </row>
    <row r="72" spans="1:5" ht="13.5" customHeight="1">
      <c r="A72" s="230"/>
      <c r="B72" s="230"/>
      <c r="C72" s="231"/>
      <c r="D72" s="231"/>
      <c r="E72" s="232"/>
    </row>
    <row r="73" spans="1:5" s="18" customFormat="1" ht="35.25" customHeight="1">
      <c r="A73" s="233"/>
      <c r="B73" s="233"/>
      <c r="C73" s="233"/>
      <c r="D73" s="233"/>
      <c r="E73" s="233"/>
    </row>
    <row r="74" spans="1:5" s="6" customFormat="1" ht="12.75">
      <c r="A74" s="232"/>
      <c r="B74" s="232"/>
      <c r="C74" s="232"/>
      <c r="D74" s="232"/>
      <c r="E74" s="232"/>
    </row>
    <row r="75" spans="1:5" ht="12.75">
      <c r="A75" s="234"/>
      <c r="B75" s="234"/>
      <c r="C75" s="234"/>
      <c r="D75" s="234"/>
      <c r="E75" s="234"/>
    </row>
    <row r="76" spans="1:5" ht="12.75">
      <c r="A76" s="234"/>
      <c r="B76" s="234"/>
      <c r="C76" s="234"/>
      <c r="D76" s="234"/>
      <c r="E76" s="234"/>
    </row>
    <row r="77" spans="1:5" ht="12.75">
      <c r="A77" s="234"/>
      <c r="B77" s="234"/>
      <c r="C77" s="234"/>
      <c r="D77" s="234"/>
      <c r="E77" s="234"/>
    </row>
    <row r="78" spans="1:5" ht="12.75">
      <c r="A78" s="230"/>
      <c r="B78" s="234"/>
      <c r="C78" s="234"/>
      <c r="D78" s="234"/>
      <c r="E78" s="234"/>
    </row>
    <row r="79" spans="1:5" ht="27" customHeight="1">
      <c r="A79" s="8"/>
      <c r="B79" s="8"/>
      <c r="C79" s="8"/>
      <c r="D79" s="8"/>
      <c r="E79" s="8"/>
    </row>
  </sheetData>
  <mergeCells count="15">
    <mergeCell ref="D50:E50"/>
    <mergeCell ref="B4:D4"/>
    <mergeCell ref="D5:E5"/>
    <mergeCell ref="C2:D2"/>
    <mergeCell ref="B3:E3"/>
    <mergeCell ref="A67:E67"/>
    <mergeCell ref="B66:C66"/>
    <mergeCell ref="D66:E66"/>
    <mergeCell ref="C9:E9"/>
    <mergeCell ref="B9:B10"/>
    <mergeCell ref="A9:A10"/>
    <mergeCell ref="C27:E27"/>
    <mergeCell ref="A47:B47"/>
    <mergeCell ref="A48:B48"/>
    <mergeCell ref="A49:B50"/>
  </mergeCells>
  <printOptions/>
  <pageMargins left="0.75" right="0.75" top="0.26" bottom="0.63" header="0.25" footer="0.5"/>
  <pageSetup fitToHeight="1" fitToWidth="1" horizontalDpi="300" verticalDpi="300" orientation="portrait" paperSize="9" scale="97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1"/>
  <sheetViews>
    <sheetView workbookViewId="0" topLeftCell="A1">
      <pane xSplit="2" ySplit="13" topLeftCell="K1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18" sqref="A118:P120"/>
    </sheetView>
  </sheetViews>
  <sheetFormatPr defaultColWidth="9.140625" defaultRowHeight="12.75"/>
  <cols>
    <col min="1" max="1" width="37.00390625" style="94" customWidth="1"/>
    <col min="2" max="2" width="18.57421875" style="94" customWidth="1"/>
    <col min="3" max="3" width="9.8515625" style="94" customWidth="1"/>
    <col min="4" max="4" width="9.421875" style="94" customWidth="1"/>
    <col min="5" max="5" width="17.28125" style="94" customWidth="1"/>
    <col min="6" max="6" width="8.00390625" style="94" customWidth="1"/>
    <col min="7" max="7" width="12.28125" style="94" customWidth="1"/>
    <col min="8" max="8" width="11.140625" style="94" customWidth="1"/>
    <col min="9" max="9" width="12.140625" style="177" customWidth="1"/>
    <col min="10" max="10" width="7.421875" style="94" customWidth="1"/>
    <col min="11" max="11" width="12.140625" style="177" customWidth="1"/>
    <col min="12" max="12" width="10.421875" style="177" customWidth="1"/>
    <col min="13" max="13" width="8.421875" style="94" customWidth="1"/>
    <col min="14" max="14" width="12.8515625" style="94" customWidth="1"/>
    <col min="15" max="15" width="13.57421875" style="177" customWidth="1"/>
    <col min="16" max="16" width="12.57421875" style="177" customWidth="1"/>
    <col min="17" max="18" width="13.140625" style="94" customWidth="1"/>
    <col min="19" max="16384" width="33.00390625" style="94" customWidth="1"/>
  </cols>
  <sheetData>
    <row r="1" spans="1:18" ht="24.75" customHeight="1">
      <c r="A1" s="94">
        <f>INDEX('[1]Growth'!$H$3:$H$1000,MATCH(B29,'[1]Growth'!$C$3:$C$1000,0))</f>
        <v>1635379.02</v>
      </c>
      <c r="C1" s="38"/>
      <c r="D1" s="38"/>
      <c r="E1" s="38"/>
      <c r="F1" s="38"/>
      <c r="G1" s="38"/>
      <c r="H1" s="38"/>
      <c r="I1" s="183" t="s">
        <v>296</v>
      </c>
      <c r="J1" s="38"/>
      <c r="K1" s="183"/>
      <c r="L1" s="422"/>
      <c r="M1" s="422"/>
      <c r="N1" s="422"/>
      <c r="O1" s="422"/>
      <c r="P1" s="422"/>
      <c r="Q1" s="423"/>
      <c r="R1" s="38"/>
    </row>
    <row r="2" spans="1:16" s="38" customFormat="1" ht="11.25">
      <c r="A2" s="10"/>
      <c r="B2" s="10"/>
      <c r="C2" s="10"/>
      <c r="D2" s="10"/>
      <c r="E2" s="95"/>
      <c r="F2" s="96"/>
      <c r="G2" s="95" t="s">
        <v>112</v>
      </c>
      <c r="H2" s="96"/>
      <c r="I2" s="96"/>
      <c r="J2" s="96"/>
      <c r="K2" s="96"/>
      <c r="L2" s="10"/>
      <c r="M2" s="10"/>
      <c r="N2" s="10"/>
      <c r="O2" s="10"/>
      <c r="P2" s="10"/>
    </row>
    <row r="3" spans="1:17" s="38" customFormat="1" ht="11.25">
      <c r="A3" s="97"/>
      <c r="B3" s="97"/>
      <c r="C3" s="97"/>
      <c r="D3" s="97"/>
      <c r="E3" s="35"/>
      <c r="F3" s="98" t="s">
        <v>227</v>
      </c>
      <c r="G3" s="262"/>
      <c r="H3" s="262"/>
      <c r="I3" s="35"/>
      <c r="J3" s="35"/>
      <c r="K3" s="10"/>
      <c r="L3" s="10"/>
      <c r="M3" s="10"/>
      <c r="N3" s="10"/>
      <c r="O3" s="10"/>
      <c r="P3" s="10"/>
      <c r="Q3" s="10"/>
    </row>
    <row r="4" spans="1:17" s="38" customFormat="1" ht="11.25">
      <c r="A4" s="10"/>
      <c r="B4" s="10"/>
      <c r="C4" s="10"/>
      <c r="D4" s="10"/>
      <c r="E4" s="10"/>
      <c r="F4" s="10"/>
      <c r="G4" s="10"/>
      <c r="H4" s="10"/>
      <c r="I4" s="167"/>
      <c r="J4" s="10"/>
      <c r="L4" s="167"/>
      <c r="M4" s="10"/>
      <c r="N4" s="10"/>
      <c r="O4" s="167"/>
      <c r="P4" s="167"/>
      <c r="Q4" s="10"/>
    </row>
    <row r="5" spans="1:18" s="38" customFormat="1" ht="11.25">
      <c r="A5" s="407" t="s">
        <v>325</v>
      </c>
      <c r="B5" s="341"/>
      <c r="C5" s="10"/>
      <c r="D5" s="10"/>
      <c r="E5" s="99"/>
      <c r="F5" s="13"/>
      <c r="G5" s="13"/>
      <c r="H5" s="13"/>
      <c r="J5" s="13"/>
      <c r="K5" s="179"/>
      <c r="L5" s="182"/>
      <c r="M5" s="100"/>
      <c r="N5" s="100"/>
      <c r="O5" s="182"/>
      <c r="P5" s="182"/>
      <c r="Q5" s="100"/>
      <c r="R5" s="100"/>
    </row>
    <row r="6" spans="1:17" s="38" customFormat="1" ht="11.25">
      <c r="A6" s="407" t="s">
        <v>313</v>
      </c>
      <c r="B6" s="341"/>
      <c r="C6" s="10"/>
      <c r="D6" s="10"/>
      <c r="E6" s="10"/>
      <c r="F6" s="10"/>
      <c r="G6" s="10"/>
      <c r="H6" s="10"/>
      <c r="I6" s="290" t="s">
        <v>460</v>
      </c>
      <c r="J6" s="10"/>
      <c r="K6" s="167"/>
      <c r="L6" s="167"/>
      <c r="M6" s="10"/>
      <c r="N6" s="10"/>
      <c r="O6" s="167"/>
      <c r="P6" s="167"/>
      <c r="Q6" s="10"/>
    </row>
    <row r="7" spans="1:18" ht="11.25">
      <c r="A7" s="101"/>
      <c r="B7" s="102"/>
      <c r="C7" s="103"/>
      <c r="D7" s="101"/>
      <c r="E7" s="101"/>
      <c r="F7" s="101"/>
      <c r="G7" s="101"/>
      <c r="H7" s="12"/>
      <c r="I7" s="168"/>
      <c r="J7" s="12"/>
      <c r="K7" s="180" t="s">
        <v>98</v>
      </c>
      <c r="R7" s="104" t="s">
        <v>82</v>
      </c>
    </row>
    <row r="8" spans="1:18" ht="26.25" customHeight="1">
      <c r="A8" s="408" t="s">
        <v>100</v>
      </c>
      <c r="B8" s="408" t="s">
        <v>310</v>
      </c>
      <c r="C8" s="408"/>
      <c r="D8" s="408"/>
      <c r="E8" s="408"/>
      <c r="F8" s="408"/>
      <c r="G8" s="408"/>
      <c r="H8" s="408"/>
      <c r="I8" s="169"/>
      <c r="J8" s="105"/>
      <c r="K8" s="429" t="s">
        <v>232</v>
      </c>
      <c r="L8" s="430"/>
      <c r="M8" s="430"/>
      <c r="N8" s="430"/>
      <c r="O8" s="430"/>
      <c r="P8" s="431"/>
      <c r="Q8" s="408" t="s">
        <v>225</v>
      </c>
      <c r="R8" s="410" t="s">
        <v>239</v>
      </c>
    </row>
    <row r="9" spans="1:18" ht="12.75" customHeight="1">
      <c r="A9" s="409"/>
      <c r="B9" s="408" t="s">
        <v>228</v>
      </c>
      <c r="C9" s="404" t="s">
        <v>229</v>
      </c>
      <c r="D9" s="404" t="s">
        <v>230</v>
      </c>
      <c r="E9" s="404" t="s">
        <v>243</v>
      </c>
      <c r="F9" s="404" t="s">
        <v>120</v>
      </c>
      <c r="G9" s="404" t="s">
        <v>119</v>
      </c>
      <c r="H9" s="404" t="s">
        <v>121</v>
      </c>
      <c r="I9" s="413" t="s">
        <v>193</v>
      </c>
      <c r="J9" s="416" t="s">
        <v>194</v>
      </c>
      <c r="K9" s="419" t="s">
        <v>231</v>
      </c>
      <c r="L9" s="413" t="s">
        <v>195</v>
      </c>
      <c r="M9" s="416" t="s">
        <v>196</v>
      </c>
      <c r="N9" s="425" t="s">
        <v>197</v>
      </c>
      <c r="O9" s="413" t="s">
        <v>198</v>
      </c>
      <c r="P9" s="413" t="s">
        <v>199</v>
      </c>
      <c r="Q9" s="408"/>
      <c r="R9" s="411"/>
    </row>
    <row r="10" spans="1:18" ht="25.5" customHeight="1">
      <c r="A10" s="409"/>
      <c r="B10" s="408"/>
      <c r="C10" s="405"/>
      <c r="D10" s="405"/>
      <c r="E10" s="404"/>
      <c r="F10" s="404"/>
      <c r="G10" s="404"/>
      <c r="H10" s="404"/>
      <c r="I10" s="414"/>
      <c r="J10" s="417"/>
      <c r="K10" s="420"/>
      <c r="L10" s="414"/>
      <c r="M10" s="417"/>
      <c r="N10" s="426"/>
      <c r="O10" s="414"/>
      <c r="P10" s="414"/>
      <c r="Q10" s="408"/>
      <c r="R10" s="411"/>
    </row>
    <row r="11" spans="1:18" ht="8.25" customHeight="1">
      <c r="A11" s="409"/>
      <c r="B11" s="408"/>
      <c r="C11" s="405"/>
      <c r="D11" s="405"/>
      <c r="E11" s="404"/>
      <c r="F11" s="404"/>
      <c r="G11" s="404"/>
      <c r="H11" s="404"/>
      <c r="I11" s="414"/>
      <c r="J11" s="417"/>
      <c r="K11" s="420"/>
      <c r="L11" s="414"/>
      <c r="M11" s="417"/>
      <c r="N11" s="426"/>
      <c r="O11" s="414"/>
      <c r="P11" s="414"/>
      <c r="Q11" s="408"/>
      <c r="R11" s="411"/>
    </row>
    <row r="12" spans="1:18" ht="74.25" customHeight="1">
      <c r="A12" s="409"/>
      <c r="B12" s="408"/>
      <c r="C12" s="406"/>
      <c r="D12" s="406"/>
      <c r="E12" s="412"/>
      <c r="F12" s="404"/>
      <c r="G12" s="404"/>
      <c r="H12" s="404"/>
      <c r="I12" s="415"/>
      <c r="J12" s="418"/>
      <c r="K12" s="421"/>
      <c r="L12" s="415"/>
      <c r="M12" s="418"/>
      <c r="N12" s="427"/>
      <c r="O12" s="415"/>
      <c r="P12" s="415"/>
      <c r="Q12" s="408"/>
      <c r="R12" s="411"/>
    </row>
    <row r="13" spans="1:18" s="107" customFormat="1" ht="21" customHeight="1">
      <c r="A13" s="105" t="s">
        <v>6</v>
      </c>
      <c r="B13" s="105">
        <v>1</v>
      </c>
      <c r="C13" s="105">
        <v>2</v>
      </c>
      <c r="D13" s="105">
        <v>3</v>
      </c>
      <c r="E13" s="105">
        <v>4</v>
      </c>
      <c r="F13" s="106">
        <v>5</v>
      </c>
      <c r="G13" s="106">
        <v>6</v>
      </c>
      <c r="H13" s="106">
        <v>7</v>
      </c>
      <c r="I13" s="170">
        <v>8</v>
      </c>
      <c r="J13" s="106">
        <v>9</v>
      </c>
      <c r="K13" s="169">
        <v>10</v>
      </c>
      <c r="L13" s="170">
        <v>11</v>
      </c>
      <c r="M13" s="106">
        <v>12</v>
      </c>
      <c r="N13" s="106">
        <v>13</v>
      </c>
      <c r="O13" s="170">
        <v>14</v>
      </c>
      <c r="P13" s="170">
        <v>15</v>
      </c>
      <c r="Q13" s="106">
        <v>16</v>
      </c>
      <c r="R13" s="106">
        <v>17</v>
      </c>
    </row>
    <row r="14" spans="1:18" ht="30" customHeight="1">
      <c r="A14" s="108" t="s">
        <v>146</v>
      </c>
      <c r="B14" s="109"/>
      <c r="C14" s="110" t="s">
        <v>98</v>
      </c>
      <c r="D14" s="110" t="s">
        <v>98</v>
      </c>
      <c r="E14" s="110"/>
      <c r="F14" s="110"/>
      <c r="G14" s="110"/>
      <c r="H14" s="110"/>
      <c r="I14" s="171"/>
      <c r="J14" s="110"/>
      <c r="K14" s="171" t="s">
        <v>98</v>
      </c>
      <c r="L14" s="171"/>
      <c r="M14" s="110"/>
      <c r="N14" s="110"/>
      <c r="O14" s="171"/>
      <c r="P14" s="171"/>
      <c r="Q14" s="111"/>
      <c r="R14" s="111"/>
    </row>
    <row r="15" spans="1:18" ht="21" customHeight="1">
      <c r="A15" s="112" t="s">
        <v>311</v>
      </c>
      <c r="B15" s="54"/>
      <c r="C15" s="110" t="s">
        <v>98</v>
      </c>
      <c r="D15" s="110" t="s">
        <v>98</v>
      </c>
      <c r="E15" s="110" t="s">
        <v>98</v>
      </c>
      <c r="F15" s="110"/>
      <c r="G15" s="110"/>
      <c r="H15" s="110"/>
      <c r="I15" s="171"/>
      <c r="J15" s="110"/>
      <c r="K15" s="171" t="s">
        <v>98</v>
      </c>
      <c r="L15" s="171"/>
      <c r="M15" s="110"/>
      <c r="N15" s="110"/>
      <c r="O15" s="171"/>
      <c r="P15" s="171"/>
      <c r="Q15" s="111"/>
      <c r="R15" s="111"/>
    </row>
    <row r="16" spans="1:18" s="114" customFormat="1" ht="11.25">
      <c r="A16" s="113" t="s">
        <v>122</v>
      </c>
      <c r="B16" s="54"/>
      <c r="C16" s="108"/>
      <c r="D16" s="108"/>
      <c r="E16" s="108"/>
      <c r="F16" s="108"/>
      <c r="G16" s="108"/>
      <c r="H16" s="108"/>
      <c r="I16" s="172"/>
      <c r="J16" s="108"/>
      <c r="K16" s="172"/>
      <c r="L16" s="172"/>
      <c r="M16" s="108"/>
      <c r="N16" s="108"/>
      <c r="O16" s="172"/>
      <c r="P16" s="172"/>
      <c r="Q16" s="4"/>
      <c r="R16" s="4"/>
    </row>
    <row r="17" spans="1:18" s="114" customFormat="1" ht="11.25">
      <c r="A17" s="110" t="s">
        <v>297</v>
      </c>
      <c r="B17" s="61"/>
      <c r="C17" s="108"/>
      <c r="D17" s="108"/>
      <c r="E17" s="108"/>
      <c r="F17" s="108"/>
      <c r="G17" s="108"/>
      <c r="H17" s="108"/>
      <c r="I17" s="172"/>
      <c r="J17" s="108"/>
      <c r="K17" s="172"/>
      <c r="L17" s="172"/>
      <c r="M17" s="108"/>
      <c r="N17" s="108"/>
      <c r="O17" s="172"/>
      <c r="P17" s="172"/>
      <c r="Q17" s="4"/>
      <c r="R17" s="4"/>
    </row>
    <row r="18" spans="1:18" s="114" customFormat="1" ht="11.25">
      <c r="A18" s="110" t="s">
        <v>189</v>
      </c>
      <c r="B18" s="61"/>
      <c r="C18" s="108"/>
      <c r="D18" s="108"/>
      <c r="E18" s="108"/>
      <c r="F18" s="108"/>
      <c r="G18" s="108"/>
      <c r="H18" s="108"/>
      <c r="I18" s="172"/>
      <c r="J18" s="108"/>
      <c r="K18" s="172"/>
      <c r="L18" s="172"/>
      <c r="M18" s="108"/>
      <c r="N18" s="108"/>
      <c r="O18" s="172"/>
      <c r="P18" s="172"/>
      <c r="Q18" s="4"/>
      <c r="R18" s="4"/>
    </row>
    <row r="19" spans="1:18" ht="11.25">
      <c r="A19" s="110" t="s">
        <v>115</v>
      </c>
      <c r="B19" s="115"/>
      <c r="C19" s="110" t="s">
        <v>98</v>
      </c>
      <c r="D19" s="110" t="s">
        <v>98</v>
      </c>
      <c r="E19" s="110" t="s">
        <v>98</v>
      </c>
      <c r="F19" s="110"/>
      <c r="G19" s="110"/>
      <c r="H19" s="110"/>
      <c r="I19" s="171"/>
      <c r="J19" s="110"/>
      <c r="K19" s="171" t="s">
        <v>98</v>
      </c>
      <c r="L19" s="171"/>
      <c r="M19" s="110"/>
      <c r="N19" s="110"/>
      <c r="O19" s="171"/>
      <c r="P19" s="171"/>
      <c r="Q19" s="111"/>
      <c r="R19" s="111"/>
    </row>
    <row r="20" spans="1:18" s="114" customFormat="1" ht="17.25" customHeight="1">
      <c r="A20" s="110" t="s">
        <v>116</v>
      </c>
      <c r="B20" s="3"/>
      <c r="C20" s="108"/>
      <c r="D20" s="108"/>
      <c r="E20" s="108"/>
      <c r="F20" s="108"/>
      <c r="G20" s="108"/>
      <c r="H20" s="108"/>
      <c r="I20" s="172"/>
      <c r="J20" s="108"/>
      <c r="K20" s="172"/>
      <c r="L20" s="172"/>
      <c r="M20" s="108"/>
      <c r="N20" s="108"/>
      <c r="O20" s="172"/>
      <c r="P20" s="172"/>
      <c r="Q20" s="4"/>
      <c r="R20" s="4"/>
    </row>
    <row r="21" spans="1:18" s="114" customFormat="1" ht="15" customHeight="1">
      <c r="A21" s="110" t="s">
        <v>113</v>
      </c>
      <c r="B21" s="112"/>
      <c r="C21" s="108"/>
      <c r="D21" s="108"/>
      <c r="E21" s="108"/>
      <c r="F21" s="108"/>
      <c r="G21" s="108"/>
      <c r="H21" s="108"/>
      <c r="I21" s="172"/>
      <c r="J21" s="108"/>
      <c r="K21" s="172"/>
      <c r="L21" s="172"/>
      <c r="M21" s="108"/>
      <c r="N21" s="108"/>
      <c r="O21" s="172"/>
      <c r="P21" s="172"/>
      <c r="Q21" s="4"/>
      <c r="R21" s="4"/>
    </row>
    <row r="22" spans="1:18" s="114" customFormat="1" ht="15.75" customHeight="1">
      <c r="A22" s="110" t="s">
        <v>117</v>
      </c>
      <c r="B22" s="110"/>
      <c r="C22" s="108"/>
      <c r="D22" s="108"/>
      <c r="E22" s="108"/>
      <c r="F22" s="108"/>
      <c r="G22" s="108"/>
      <c r="H22" s="108"/>
      <c r="I22" s="172"/>
      <c r="J22" s="108"/>
      <c r="K22" s="172"/>
      <c r="L22" s="172"/>
      <c r="M22" s="108"/>
      <c r="N22" s="108"/>
      <c r="O22" s="172"/>
      <c r="P22" s="172"/>
      <c r="Q22" s="4"/>
      <c r="R22" s="4"/>
    </row>
    <row r="23" spans="1:18" s="114" customFormat="1" ht="15.75" customHeight="1">
      <c r="A23" s="113" t="s">
        <v>123</v>
      </c>
      <c r="B23" s="110"/>
      <c r="C23" s="108"/>
      <c r="D23" s="108"/>
      <c r="E23" s="108"/>
      <c r="F23" s="108"/>
      <c r="G23" s="108"/>
      <c r="H23" s="108"/>
      <c r="I23" s="172"/>
      <c r="J23" s="108"/>
      <c r="K23" s="172"/>
      <c r="L23" s="172"/>
      <c r="M23" s="108"/>
      <c r="N23" s="108"/>
      <c r="O23" s="172"/>
      <c r="P23" s="172"/>
      <c r="Q23" s="4"/>
      <c r="R23" s="4"/>
    </row>
    <row r="24" spans="1:18" s="114" customFormat="1" ht="19.5" customHeight="1">
      <c r="A24" s="110" t="s">
        <v>298</v>
      </c>
      <c r="B24" s="110"/>
      <c r="C24" s="108"/>
      <c r="D24" s="108"/>
      <c r="E24" s="108"/>
      <c r="F24" s="108"/>
      <c r="G24" s="108"/>
      <c r="H24" s="108"/>
      <c r="I24" s="172"/>
      <c r="J24" s="108"/>
      <c r="K24" s="172"/>
      <c r="L24" s="172"/>
      <c r="M24" s="108"/>
      <c r="N24" s="108"/>
      <c r="O24" s="172"/>
      <c r="P24" s="172"/>
      <c r="Q24" s="4"/>
      <c r="R24" s="4"/>
    </row>
    <row r="25" spans="1:18" s="114" customFormat="1" ht="18" customHeight="1">
      <c r="A25" s="113" t="s">
        <v>124</v>
      </c>
      <c r="B25" s="110"/>
      <c r="C25" s="108"/>
      <c r="D25" s="108"/>
      <c r="E25" s="108"/>
      <c r="F25" s="108"/>
      <c r="G25" s="108"/>
      <c r="H25" s="108"/>
      <c r="I25" s="172"/>
      <c r="J25" s="108"/>
      <c r="K25" s="172"/>
      <c r="L25" s="172"/>
      <c r="M25" s="108"/>
      <c r="N25" s="108"/>
      <c r="O25" s="172"/>
      <c r="P25" s="172"/>
      <c r="Q25" s="4"/>
      <c r="R25" s="4"/>
    </row>
    <row r="26" spans="1:18" s="114" customFormat="1" ht="18" customHeight="1">
      <c r="A26" s="113" t="s">
        <v>151</v>
      </c>
      <c r="B26" s="110"/>
      <c r="C26" s="108"/>
      <c r="D26" s="108"/>
      <c r="E26" s="108"/>
      <c r="F26" s="108"/>
      <c r="G26" s="108"/>
      <c r="H26" s="108"/>
      <c r="I26" s="172"/>
      <c r="J26" s="108"/>
      <c r="K26" s="172"/>
      <c r="L26" s="172"/>
      <c r="M26" s="108"/>
      <c r="N26" s="108"/>
      <c r="O26" s="172"/>
      <c r="P26" s="172"/>
      <c r="Q26" s="4"/>
      <c r="R26" s="4"/>
    </row>
    <row r="27" spans="1:18" s="114" customFormat="1" ht="18.75" customHeight="1">
      <c r="A27" s="288" t="s">
        <v>147</v>
      </c>
      <c r="B27" s="110"/>
      <c r="C27" s="108"/>
      <c r="D27" s="108"/>
      <c r="E27" s="108"/>
      <c r="F27" s="108"/>
      <c r="G27" s="108"/>
      <c r="H27" s="108"/>
      <c r="I27" s="172"/>
      <c r="J27" s="108"/>
      <c r="K27" s="172"/>
      <c r="L27" s="172"/>
      <c r="M27" s="108"/>
      <c r="N27" s="108"/>
      <c r="O27" s="172"/>
      <c r="P27" s="172"/>
      <c r="Q27" s="4"/>
      <c r="R27" s="4"/>
    </row>
    <row r="28" spans="1:18" s="114" customFormat="1" ht="11.25">
      <c r="A28" s="110" t="s">
        <v>311</v>
      </c>
      <c r="B28" s="110"/>
      <c r="C28" s="108"/>
      <c r="D28" s="108"/>
      <c r="E28" s="108"/>
      <c r="F28" s="108"/>
      <c r="G28" s="108"/>
      <c r="H28" s="108"/>
      <c r="I28" s="172"/>
      <c r="J28" s="108"/>
      <c r="K28" s="172"/>
      <c r="L28" s="172"/>
      <c r="M28" s="108"/>
      <c r="N28" s="108"/>
      <c r="O28" s="172"/>
      <c r="P28" s="172"/>
      <c r="Q28" s="4"/>
      <c r="R28" s="4"/>
    </row>
    <row r="29" spans="1:19" s="114" customFormat="1" ht="22.5">
      <c r="A29" s="265" t="s">
        <v>401</v>
      </c>
      <c r="B29" s="165" t="s">
        <v>343</v>
      </c>
      <c r="C29" s="184" t="s">
        <v>467</v>
      </c>
      <c r="D29" s="184" t="s">
        <v>468</v>
      </c>
      <c r="E29" s="268" t="s">
        <v>402</v>
      </c>
      <c r="F29" s="166" t="s">
        <v>344</v>
      </c>
      <c r="G29" s="108"/>
      <c r="H29" s="108"/>
      <c r="I29" s="272">
        <v>832478</v>
      </c>
      <c r="J29" s="166" t="s">
        <v>403</v>
      </c>
      <c r="K29" s="283">
        <v>1498460.4</v>
      </c>
      <c r="L29" s="172"/>
      <c r="M29" s="276">
        <v>1</v>
      </c>
      <c r="N29" s="268" t="s">
        <v>458</v>
      </c>
      <c r="O29" s="283">
        <v>1635379.02</v>
      </c>
      <c r="P29" s="283">
        <v>1498460.4</v>
      </c>
      <c r="Q29" s="282">
        <f>P29/51573215.38</f>
        <v>0.0290550121600737</v>
      </c>
      <c r="R29" s="285">
        <v>0.013771348221670802</v>
      </c>
      <c r="S29" s="174"/>
    </row>
    <row r="30" spans="1:19" s="114" customFormat="1" ht="22.5">
      <c r="A30" s="266" t="s">
        <v>404</v>
      </c>
      <c r="B30" s="165" t="s">
        <v>371</v>
      </c>
      <c r="C30" s="184" t="s">
        <v>467</v>
      </c>
      <c r="D30" s="184" t="s">
        <v>468</v>
      </c>
      <c r="E30" s="268" t="s">
        <v>402</v>
      </c>
      <c r="F30" s="166" t="s">
        <v>372</v>
      </c>
      <c r="G30" s="108"/>
      <c r="H30" s="108"/>
      <c r="I30" s="272">
        <v>169000</v>
      </c>
      <c r="J30" s="166" t="s">
        <v>403</v>
      </c>
      <c r="K30" s="283">
        <v>316030</v>
      </c>
      <c r="L30" s="172"/>
      <c r="M30" s="276">
        <v>1</v>
      </c>
      <c r="N30" s="268" t="s">
        <v>458</v>
      </c>
      <c r="O30" s="283">
        <v>387000</v>
      </c>
      <c r="P30" s="283">
        <v>316030</v>
      </c>
      <c r="Q30" s="282">
        <f>P30/51573215.38</f>
        <v>0.006127793228935574</v>
      </c>
      <c r="R30" s="285">
        <v>0.008566461472035394</v>
      </c>
      <c r="S30" s="174"/>
    </row>
    <row r="31" spans="1:19" s="114" customFormat="1" ht="22.5">
      <c r="A31" s="265" t="s">
        <v>405</v>
      </c>
      <c r="B31" s="165" t="s">
        <v>359</v>
      </c>
      <c r="C31" s="184" t="s">
        <v>467</v>
      </c>
      <c r="D31" s="184" t="s">
        <v>468</v>
      </c>
      <c r="E31" s="268" t="s">
        <v>406</v>
      </c>
      <c r="F31" s="166" t="s">
        <v>360</v>
      </c>
      <c r="G31" s="108"/>
      <c r="H31" s="108"/>
      <c r="I31" s="272">
        <v>87610</v>
      </c>
      <c r="J31" s="166" t="s">
        <v>403</v>
      </c>
      <c r="K31" s="283">
        <v>517118.03</v>
      </c>
      <c r="L31" s="172"/>
      <c r="M31" s="276">
        <v>1</v>
      </c>
      <c r="N31" s="268" t="s">
        <v>458</v>
      </c>
      <c r="O31" s="283">
        <v>991578.78</v>
      </c>
      <c r="P31" s="283">
        <v>517118.03</v>
      </c>
      <c r="Q31" s="282">
        <f aca="true" t="shared" si="0" ref="Q31:Q85">P31/51573215.38</f>
        <v>0.010026872014664756</v>
      </c>
      <c r="R31" s="285">
        <v>0.0010535734841108709</v>
      </c>
      <c r="S31" s="174"/>
    </row>
    <row r="32" spans="1:19" s="114" customFormat="1" ht="22.5">
      <c r="A32" s="265" t="s">
        <v>407</v>
      </c>
      <c r="B32" s="165" t="s">
        <v>345</v>
      </c>
      <c r="C32" s="184" t="s">
        <v>467</v>
      </c>
      <c r="D32" s="184" t="s">
        <v>468</v>
      </c>
      <c r="E32" s="268" t="s">
        <v>402</v>
      </c>
      <c r="F32" s="166" t="s">
        <v>346</v>
      </c>
      <c r="G32" s="108"/>
      <c r="H32" s="108"/>
      <c r="I32" s="272">
        <v>52510</v>
      </c>
      <c r="J32" s="166" t="s">
        <v>403</v>
      </c>
      <c r="K32" s="283">
        <v>463138.2</v>
      </c>
      <c r="L32" s="172"/>
      <c r="M32" s="276">
        <v>1</v>
      </c>
      <c r="N32" s="268" t="s">
        <v>458</v>
      </c>
      <c r="O32" s="283">
        <v>540853</v>
      </c>
      <c r="P32" s="283">
        <v>463138.2</v>
      </c>
      <c r="Q32" s="282">
        <f t="shared" si="0"/>
        <v>0.008980207973994271</v>
      </c>
      <c r="R32" s="285">
        <v>0.01088599926984404</v>
      </c>
      <c r="S32" s="174"/>
    </row>
    <row r="33" spans="1:19" s="114" customFormat="1" ht="22.5">
      <c r="A33" s="265" t="s">
        <v>408</v>
      </c>
      <c r="B33" s="165" t="s">
        <v>328</v>
      </c>
      <c r="C33" s="184" t="s">
        <v>467</v>
      </c>
      <c r="D33" s="184" t="s">
        <v>468</v>
      </c>
      <c r="E33" s="268" t="s">
        <v>409</v>
      </c>
      <c r="F33" s="166" t="s">
        <v>329</v>
      </c>
      <c r="G33" s="108"/>
      <c r="H33" s="108"/>
      <c r="I33" s="272">
        <v>257201</v>
      </c>
      <c r="J33" s="166" t="s">
        <v>403</v>
      </c>
      <c r="K33" s="283">
        <v>2049891.97</v>
      </c>
      <c r="L33" s="172"/>
      <c r="M33" s="276">
        <v>1</v>
      </c>
      <c r="N33" s="268" t="s">
        <v>458</v>
      </c>
      <c r="O33" s="283">
        <v>1727320.14</v>
      </c>
      <c r="P33" s="283">
        <v>2049891.97</v>
      </c>
      <c r="Q33" s="282">
        <f t="shared" si="0"/>
        <v>0.03974722062404013</v>
      </c>
      <c r="R33" s="285">
        <v>0.005878058012367551</v>
      </c>
      <c r="S33" s="174"/>
    </row>
    <row r="34" spans="1:19" s="114" customFormat="1" ht="22.5">
      <c r="A34" s="266" t="s">
        <v>410</v>
      </c>
      <c r="B34" s="165" t="s">
        <v>367</v>
      </c>
      <c r="C34" s="184" t="s">
        <v>467</v>
      </c>
      <c r="D34" s="184" t="s">
        <v>468</v>
      </c>
      <c r="E34" s="268" t="s">
        <v>402</v>
      </c>
      <c r="F34" s="166" t="s">
        <v>368</v>
      </c>
      <c r="G34" s="108"/>
      <c r="H34" s="108"/>
      <c r="I34" s="272">
        <v>19725</v>
      </c>
      <c r="J34" s="166" t="s">
        <v>403</v>
      </c>
      <c r="K34" s="283">
        <v>82263.11</v>
      </c>
      <c r="L34" s="172"/>
      <c r="M34" s="276">
        <v>1</v>
      </c>
      <c r="N34" s="268" t="s">
        <v>458</v>
      </c>
      <c r="O34" s="283">
        <v>103770.45</v>
      </c>
      <c r="P34" s="283">
        <v>82263.11</v>
      </c>
      <c r="Q34" s="282">
        <f t="shared" si="0"/>
        <v>0.001595074291836795</v>
      </c>
      <c r="R34" s="285">
        <v>0.005717391304347826</v>
      </c>
      <c r="S34" s="174"/>
    </row>
    <row r="35" spans="1:19" s="114" customFormat="1" ht="22.5">
      <c r="A35" s="265" t="s">
        <v>411</v>
      </c>
      <c r="B35" s="165" t="s">
        <v>339</v>
      </c>
      <c r="C35" s="184" t="s">
        <v>467</v>
      </c>
      <c r="D35" s="184" t="s">
        <v>468</v>
      </c>
      <c r="E35" s="268" t="s">
        <v>409</v>
      </c>
      <c r="F35" s="166" t="s">
        <v>340</v>
      </c>
      <c r="G35" s="108"/>
      <c r="H35" s="108"/>
      <c r="I35" s="272">
        <v>273631</v>
      </c>
      <c r="J35" s="166" t="s">
        <v>403</v>
      </c>
      <c r="K35" s="283">
        <v>2539295.68</v>
      </c>
      <c r="L35" s="172"/>
      <c r="M35" s="276">
        <v>1</v>
      </c>
      <c r="N35" s="268" t="s">
        <v>458</v>
      </c>
      <c r="O35" s="283">
        <v>3953918.91</v>
      </c>
      <c r="P35" s="283">
        <v>2539295.68</v>
      </c>
      <c r="Q35" s="282">
        <f t="shared" si="0"/>
        <v>0.04923671447068112</v>
      </c>
      <c r="R35" s="285">
        <v>0.014904583615236446</v>
      </c>
      <c r="S35" s="174"/>
    </row>
    <row r="36" spans="1:19" s="114" customFormat="1" ht="22.5">
      <c r="A36" s="265" t="s">
        <v>412</v>
      </c>
      <c r="B36" s="165" t="s">
        <v>373</v>
      </c>
      <c r="C36" s="184" t="s">
        <v>467</v>
      </c>
      <c r="D36" s="184" t="s">
        <v>468</v>
      </c>
      <c r="E36" s="268" t="s">
        <v>402</v>
      </c>
      <c r="F36" s="166" t="s">
        <v>374</v>
      </c>
      <c r="G36" s="108"/>
      <c r="H36" s="108"/>
      <c r="I36" s="272">
        <v>259105</v>
      </c>
      <c r="J36" s="166" t="s">
        <v>403</v>
      </c>
      <c r="K36" s="283">
        <v>3464233.85</v>
      </c>
      <c r="L36" s="172"/>
      <c r="M36" s="276">
        <v>1</v>
      </c>
      <c r="N36" s="268" t="s">
        <v>458</v>
      </c>
      <c r="O36" s="283">
        <v>4511748.55</v>
      </c>
      <c r="P36" s="283">
        <v>3464233.85</v>
      </c>
      <c r="Q36" s="282">
        <f t="shared" si="0"/>
        <v>0.06717118225953046</v>
      </c>
      <c r="R36" s="285">
        <v>0.0103642</v>
      </c>
      <c r="S36" s="174"/>
    </row>
    <row r="37" spans="1:19" s="114" customFormat="1" ht="22.5">
      <c r="A37" s="265" t="s">
        <v>453</v>
      </c>
      <c r="B37" s="165" t="s">
        <v>381</v>
      </c>
      <c r="C37" s="184" t="s">
        <v>467</v>
      </c>
      <c r="D37" s="184" t="s">
        <v>468</v>
      </c>
      <c r="E37" s="268" t="s">
        <v>402</v>
      </c>
      <c r="F37" s="166" t="s">
        <v>382</v>
      </c>
      <c r="G37" s="108"/>
      <c r="H37" s="108"/>
      <c r="I37" s="272">
        <v>100450</v>
      </c>
      <c r="J37" s="166" t="s">
        <v>403</v>
      </c>
      <c r="K37" s="283">
        <v>148666</v>
      </c>
      <c r="L37" s="172"/>
      <c r="M37" s="276">
        <v>1</v>
      </c>
      <c r="N37" s="268" t="s">
        <v>458</v>
      </c>
      <c r="O37" s="283">
        <v>214561.2</v>
      </c>
      <c r="P37" s="283">
        <v>148666</v>
      </c>
      <c r="Q37" s="282">
        <f t="shared" si="0"/>
        <v>0.002882620346716881</v>
      </c>
      <c r="R37" s="285">
        <v>0.018311903211063782</v>
      </c>
      <c r="S37" s="174"/>
    </row>
    <row r="38" spans="1:19" s="114" customFormat="1" ht="22.5">
      <c r="A38" s="266" t="s">
        <v>413</v>
      </c>
      <c r="B38" s="165" t="s">
        <v>414</v>
      </c>
      <c r="C38" s="184" t="s">
        <v>467</v>
      </c>
      <c r="D38" s="184" t="s">
        <v>468</v>
      </c>
      <c r="E38" s="268" t="s">
        <v>402</v>
      </c>
      <c r="F38" s="166" t="s">
        <v>415</v>
      </c>
      <c r="G38" s="108"/>
      <c r="H38" s="108"/>
      <c r="I38" s="272">
        <v>16484</v>
      </c>
      <c r="J38" s="166" t="s">
        <v>403</v>
      </c>
      <c r="K38" s="283">
        <v>296712</v>
      </c>
      <c r="L38" s="172"/>
      <c r="M38" s="276">
        <v>1</v>
      </c>
      <c r="N38" s="268" t="s">
        <v>458</v>
      </c>
      <c r="O38" s="283"/>
      <c r="P38" s="283">
        <v>296712</v>
      </c>
      <c r="Q38" s="282">
        <f t="shared" si="0"/>
        <v>0.005753218949289409</v>
      </c>
      <c r="R38" s="285">
        <v>0.0013813099148622377</v>
      </c>
      <c r="S38" s="174"/>
    </row>
    <row r="39" spans="1:19" s="114" customFormat="1" ht="22.5">
      <c r="A39" s="265" t="s">
        <v>416</v>
      </c>
      <c r="B39" s="165" t="s">
        <v>361</v>
      </c>
      <c r="C39" s="184" t="s">
        <v>467</v>
      </c>
      <c r="D39" s="184" t="s">
        <v>468</v>
      </c>
      <c r="E39" s="268" t="s">
        <v>406</v>
      </c>
      <c r="F39" s="166" t="s">
        <v>362</v>
      </c>
      <c r="G39" s="108"/>
      <c r="H39" s="108"/>
      <c r="I39" s="272">
        <v>369896</v>
      </c>
      <c r="J39" s="166" t="s">
        <v>403</v>
      </c>
      <c r="K39" s="283">
        <v>3221794.16</v>
      </c>
      <c r="L39" s="172"/>
      <c r="M39" s="276">
        <v>1</v>
      </c>
      <c r="N39" s="268" t="s">
        <v>458</v>
      </c>
      <c r="O39" s="283">
        <v>5767021.26</v>
      </c>
      <c r="P39" s="283">
        <v>3221794.16</v>
      </c>
      <c r="Q39" s="282">
        <f t="shared" si="0"/>
        <v>0.06247029851176209</v>
      </c>
      <c r="R39" s="285">
        <v>0.002465973596370517</v>
      </c>
      <c r="S39" s="174"/>
    </row>
    <row r="40" spans="1:19" s="114" customFormat="1" ht="22.5">
      <c r="A40" s="266" t="s">
        <v>417</v>
      </c>
      <c r="B40" s="165" t="s">
        <v>418</v>
      </c>
      <c r="C40" s="184" t="s">
        <v>467</v>
      </c>
      <c r="D40" s="184" t="s">
        <v>468</v>
      </c>
      <c r="E40" s="268" t="s">
        <v>402</v>
      </c>
      <c r="F40" s="166" t="s">
        <v>419</v>
      </c>
      <c r="G40" s="108"/>
      <c r="H40" s="108"/>
      <c r="I40" s="272">
        <v>663679</v>
      </c>
      <c r="J40" s="166" t="s">
        <v>403</v>
      </c>
      <c r="K40" s="283">
        <v>2170230.33</v>
      </c>
      <c r="L40" s="172"/>
      <c r="M40" s="276">
        <v>1</v>
      </c>
      <c r="N40" s="268" t="s">
        <v>458</v>
      </c>
      <c r="O40" s="283"/>
      <c r="P40" s="283">
        <v>2170230.33</v>
      </c>
      <c r="Q40" s="282">
        <f t="shared" si="0"/>
        <v>0.04208057058318709</v>
      </c>
      <c r="R40" s="285">
        <v>0.03285539603960396</v>
      </c>
      <c r="S40" s="174"/>
    </row>
    <row r="41" spans="1:19" s="114" customFormat="1" ht="22.5">
      <c r="A41" s="265" t="s">
        <v>420</v>
      </c>
      <c r="B41" s="165" t="s">
        <v>375</v>
      </c>
      <c r="C41" s="184" t="s">
        <v>467</v>
      </c>
      <c r="D41" s="184" t="s">
        <v>468</v>
      </c>
      <c r="E41" s="268" t="s">
        <v>402</v>
      </c>
      <c r="F41" s="166" t="s">
        <v>376</v>
      </c>
      <c r="G41" s="108"/>
      <c r="H41" s="108"/>
      <c r="I41" s="272">
        <v>384624</v>
      </c>
      <c r="J41" s="166" t="s">
        <v>403</v>
      </c>
      <c r="K41" s="283">
        <v>457702.56</v>
      </c>
      <c r="L41" s="172"/>
      <c r="M41" s="276">
        <v>1</v>
      </c>
      <c r="N41" s="268" t="s">
        <v>458</v>
      </c>
      <c r="O41" s="283">
        <f>65000</f>
        <v>65000</v>
      </c>
      <c r="P41" s="283">
        <v>457702.56</v>
      </c>
      <c r="Q41" s="282">
        <f t="shared" si="0"/>
        <v>0.008874811404089732</v>
      </c>
      <c r="R41" s="285">
        <v>0.0295458042390744</v>
      </c>
      <c r="S41" s="174"/>
    </row>
    <row r="42" spans="1:19" s="114" customFormat="1" ht="22.5">
      <c r="A42" s="265" t="s">
        <v>421</v>
      </c>
      <c r="B42" s="165" t="s">
        <v>363</v>
      </c>
      <c r="C42" s="184" t="s">
        <v>467</v>
      </c>
      <c r="D42" s="184" t="s">
        <v>468</v>
      </c>
      <c r="E42" s="268" t="s">
        <v>406</v>
      </c>
      <c r="F42" s="166" t="s">
        <v>364</v>
      </c>
      <c r="G42" s="108"/>
      <c r="H42" s="108"/>
      <c r="I42" s="272">
        <v>151967</v>
      </c>
      <c r="J42" s="166" t="s">
        <v>403</v>
      </c>
      <c r="K42" s="283">
        <v>4025605.83</v>
      </c>
      <c r="L42" s="172"/>
      <c r="M42" s="276">
        <v>1</v>
      </c>
      <c r="N42" s="268" t="s">
        <v>458</v>
      </c>
      <c r="O42" s="283">
        <v>5046892.32</v>
      </c>
      <c r="P42" s="283">
        <v>4025605.83</v>
      </c>
      <c r="Q42" s="282">
        <f t="shared" si="0"/>
        <v>0.07805613437786783</v>
      </c>
      <c r="R42" s="285">
        <v>0.007793179487179487</v>
      </c>
      <c r="S42" s="174"/>
    </row>
    <row r="43" spans="1:19" s="114" customFormat="1" ht="22.5">
      <c r="A43" s="265" t="s">
        <v>422</v>
      </c>
      <c r="B43" s="165" t="s">
        <v>347</v>
      </c>
      <c r="C43" s="184" t="s">
        <v>467</v>
      </c>
      <c r="D43" s="184" t="s">
        <v>468</v>
      </c>
      <c r="E43" s="268" t="s">
        <v>402</v>
      </c>
      <c r="F43" s="166" t="s">
        <v>348</v>
      </c>
      <c r="G43" s="108"/>
      <c r="H43" s="108"/>
      <c r="I43" s="272">
        <v>62843</v>
      </c>
      <c r="J43" s="166" t="s">
        <v>403</v>
      </c>
      <c r="K43" s="283">
        <v>597668.35</v>
      </c>
      <c r="L43" s="172"/>
      <c r="M43" s="276">
        <v>1</v>
      </c>
      <c r="N43" s="268" t="s">
        <v>458</v>
      </c>
      <c r="O43" s="283">
        <v>1551146.1</v>
      </c>
      <c r="P43" s="283">
        <v>597668.35</v>
      </c>
      <c r="Q43" s="282">
        <f t="shared" si="0"/>
        <v>0.011588735462706378</v>
      </c>
      <c r="R43" s="285">
        <v>0.006284305027444022</v>
      </c>
      <c r="S43" s="174"/>
    </row>
    <row r="44" spans="1:19" s="114" customFormat="1" ht="22.5">
      <c r="A44" s="265" t="s">
        <v>423</v>
      </c>
      <c r="B44" s="165" t="s">
        <v>377</v>
      </c>
      <c r="C44" s="184" t="s">
        <v>467</v>
      </c>
      <c r="D44" s="184" t="s">
        <v>468</v>
      </c>
      <c r="E44" s="268" t="s">
        <v>402</v>
      </c>
      <c r="F44" s="166" t="s">
        <v>378</v>
      </c>
      <c r="G44" s="108"/>
      <c r="H44" s="108"/>
      <c r="I44" s="272">
        <v>375000</v>
      </c>
      <c r="J44" s="166" t="s">
        <v>403</v>
      </c>
      <c r="K44" s="283">
        <v>543750</v>
      </c>
      <c r="L44" s="172"/>
      <c r="M44" s="276">
        <v>1</v>
      </c>
      <c r="N44" s="268" t="s">
        <v>458</v>
      </c>
      <c r="O44" s="283">
        <v>592500</v>
      </c>
      <c r="P44" s="283">
        <v>543750</v>
      </c>
      <c r="Q44" s="282">
        <f t="shared" si="0"/>
        <v>0.010543263513697174</v>
      </c>
      <c r="R44" s="285">
        <v>0.04688587752358547</v>
      </c>
      <c r="S44" s="174"/>
    </row>
    <row r="45" spans="1:19" s="114" customFormat="1" ht="22.5">
      <c r="A45" s="266" t="s">
        <v>424</v>
      </c>
      <c r="B45" s="165" t="s">
        <v>425</v>
      </c>
      <c r="C45" s="184" t="s">
        <v>467</v>
      </c>
      <c r="D45" s="184" t="s">
        <v>468</v>
      </c>
      <c r="E45" s="268" t="s">
        <v>402</v>
      </c>
      <c r="F45" s="166" t="s">
        <v>426</v>
      </c>
      <c r="G45" s="108"/>
      <c r="H45" s="108"/>
      <c r="I45" s="272">
        <v>61537</v>
      </c>
      <c r="J45" s="166" t="s">
        <v>403</v>
      </c>
      <c r="K45" s="283">
        <v>564909.66</v>
      </c>
      <c r="L45" s="172"/>
      <c r="M45" s="277">
        <v>1</v>
      </c>
      <c r="N45" s="268" t="s">
        <v>458</v>
      </c>
      <c r="O45" s="283"/>
      <c r="P45" s="283">
        <v>564909.66</v>
      </c>
      <c r="Q45" s="282">
        <f t="shared" si="0"/>
        <v>0.010953547414828646</v>
      </c>
      <c r="R45" s="285">
        <v>0.008204933333333332</v>
      </c>
      <c r="S45" s="174"/>
    </row>
    <row r="46" spans="1:19" s="114" customFormat="1" ht="22.5">
      <c r="A46" s="265" t="s">
        <v>427</v>
      </c>
      <c r="B46" s="165" t="s">
        <v>341</v>
      </c>
      <c r="C46" s="184" t="s">
        <v>467</v>
      </c>
      <c r="D46" s="184" t="s">
        <v>468</v>
      </c>
      <c r="E46" s="268" t="s">
        <v>402</v>
      </c>
      <c r="F46" s="166" t="s">
        <v>342</v>
      </c>
      <c r="G46" s="108"/>
      <c r="H46" s="108"/>
      <c r="I46" s="272">
        <v>31331</v>
      </c>
      <c r="J46" s="166" t="s">
        <v>403</v>
      </c>
      <c r="K46" s="283">
        <v>2177676.82</v>
      </c>
      <c r="L46" s="172"/>
      <c r="M46" s="277">
        <v>1</v>
      </c>
      <c r="N46" s="268" t="s">
        <v>458</v>
      </c>
      <c r="O46" s="283">
        <v>3313935.66</v>
      </c>
      <c r="P46" s="283">
        <v>2177676.82</v>
      </c>
      <c r="Q46" s="282">
        <f t="shared" si="0"/>
        <v>0.04222495735343464</v>
      </c>
      <c r="R46" s="285">
        <v>0.0024817174235478396</v>
      </c>
      <c r="S46" s="174"/>
    </row>
    <row r="47" spans="1:19" s="114" customFormat="1" ht="22.5">
      <c r="A47" s="265" t="s">
        <v>428</v>
      </c>
      <c r="B47" s="165" t="s">
        <v>383</v>
      </c>
      <c r="C47" s="184" t="s">
        <v>467</v>
      </c>
      <c r="D47" s="184" t="s">
        <v>468</v>
      </c>
      <c r="E47" s="268" t="s">
        <v>402</v>
      </c>
      <c r="F47" s="166" t="s">
        <v>384</v>
      </c>
      <c r="G47" s="108"/>
      <c r="H47" s="108"/>
      <c r="I47" s="272">
        <v>268547</v>
      </c>
      <c r="J47" s="166" t="s">
        <v>403</v>
      </c>
      <c r="K47" s="283">
        <v>2180601.64</v>
      </c>
      <c r="L47" s="172"/>
      <c r="M47" s="277">
        <v>1</v>
      </c>
      <c r="N47" s="268" t="s">
        <v>458</v>
      </c>
      <c r="O47" s="283">
        <v>3090975.97</v>
      </c>
      <c r="P47" s="283">
        <v>2180601.64</v>
      </c>
      <c r="Q47" s="282">
        <f t="shared" si="0"/>
        <v>0.04228166934973834</v>
      </c>
      <c r="R47" s="285">
        <v>0.0024413363636363638</v>
      </c>
      <c r="S47" s="174"/>
    </row>
    <row r="48" spans="1:19" s="114" customFormat="1" ht="22.5">
      <c r="A48" s="265" t="s">
        <v>429</v>
      </c>
      <c r="B48" s="165" t="s">
        <v>331</v>
      </c>
      <c r="C48" s="184" t="s">
        <v>467</v>
      </c>
      <c r="D48" s="184" t="s">
        <v>468</v>
      </c>
      <c r="E48" s="268" t="s">
        <v>402</v>
      </c>
      <c r="F48" s="166" t="s">
        <v>332</v>
      </c>
      <c r="G48" s="108"/>
      <c r="H48" s="108"/>
      <c r="I48" s="272">
        <v>677</v>
      </c>
      <c r="J48" s="166" t="s">
        <v>403</v>
      </c>
      <c r="K48" s="283">
        <v>60930</v>
      </c>
      <c r="L48" s="172"/>
      <c r="M48" s="277">
        <v>1</v>
      </c>
      <c r="N48" s="268" t="s">
        <v>458</v>
      </c>
      <c r="O48" s="283">
        <v>739761.84</v>
      </c>
      <c r="P48" s="283">
        <v>60930</v>
      </c>
      <c r="Q48" s="282">
        <f t="shared" si="0"/>
        <v>0.001181427210831391</v>
      </c>
      <c r="R48" s="285">
        <v>0.00015843202376901593</v>
      </c>
      <c r="S48" s="174"/>
    </row>
    <row r="49" spans="1:19" s="114" customFormat="1" ht="22.5">
      <c r="A49" s="265" t="s">
        <v>430</v>
      </c>
      <c r="B49" s="165" t="s">
        <v>337</v>
      </c>
      <c r="C49" s="184" t="s">
        <v>467</v>
      </c>
      <c r="D49" s="184" t="s">
        <v>468</v>
      </c>
      <c r="E49" s="268" t="s">
        <v>402</v>
      </c>
      <c r="F49" s="166" t="s">
        <v>338</v>
      </c>
      <c r="G49" s="108"/>
      <c r="H49" s="108"/>
      <c r="I49" s="272">
        <v>98604</v>
      </c>
      <c r="J49" s="166" t="s">
        <v>403</v>
      </c>
      <c r="K49" s="283">
        <v>1029918.78</v>
      </c>
      <c r="L49" s="172"/>
      <c r="M49" s="277">
        <v>1</v>
      </c>
      <c r="N49" s="268" t="s">
        <v>458</v>
      </c>
      <c r="O49" s="283">
        <v>1662463.44</v>
      </c>
      <c r="P49" s="283">
        <v>1029918.78</v>
      </c>
      <c r="Q49" s="282">
        <f t="shared" si="0"/>
        <v>0.019970032359072198</v>
      </c>
      <c r="R49" s="285">
        <v>0.005492353656018487</v>
      </c>
      <c r="S49" s="174"/>
    </row>
    <row r="50" spans="1:19" s="114" customFormat="1" ht="22.5">
      <c r="A50" s="265" t="s">
        <v>431</v>
      </c>
      <c r="B50" s="165" t="s">
        <v>355</v>
      </c>
      <c r="C50" s="184" t="s">
        <v>467</v>
      </c>
      <c r="D50" s="184" t="s">
        <v>468</v>
      </c>
      <c r="E50" s="268" t="s">
        <v>406</v>
      </c>
      <c r="F50" s="166" t="s">
        <v>356</v>
      </c>
      <c r="G50" s="108"/>
      <c r="H50" s="108"/>
      <c r="I50" s="272">
        <v>132008</v>
      </c>
      <c r="J50" s="166" t="s">
        <v>403</v>
      </c>
      <c r="K50" s="283">
        <v>273256.56</v>
      </c>
      <c r="L50" s="172"/>
      <c r="M50" s="277">
        <v>1</v>
      </c>
      <c r="N50" s="268" t="s">
        <v>458</v>
      </c>
      <c r="O50" s="283">
        <v>213091.3</v>
      </c>
      <c r="P50" s="283">
        <v>273256.56</v>
      </c>
      <c r="Q50" s="282">
        <f t="shared" si="0"/>
        <v>0.005298420080784189</v>
      </c>
      <c r="R50" s="285">
        <v>0.010941016246092969</v>
      </c>
      <c r="S50" s="174"/>
    </row>
    <row r="51" spans="1:19" s="114" customFormat="1" ht="22.5">
      <c r="A51" s="265" t="s">
        <v>432</v>
      </c>
      <c r="B51" s="165" t="s">
        <v>365</v>
      </c>
      <c r="C51" s="184" t="s">
        <v>467</v>
      </c>
      <c r="D51" s="184" t="s">
        <v>468</v>
      </c>
      <c r="E51" s="268" t="s">
        <v>402</v>
      </c>
      <c r="F51" s="166" t="s">
        <v>366</v>
      </c>
      <c r="G51" s="108"/>
      <c r="H51" s="108"/>
      <c r="I51" s="272">
        <v>18915</v>
      </c>
      <c r="J51" s="166" t="s">
        <v>403</v>
      </c>
      <c r="K51" s="283">
        <v>223007.85</v>
      </c>
      <c r="L51" s="172"/>
      <c r="M51" s="277">
        <v>1</v>
      </c>
      <c r="N51" s="268" t="s">
        <v>458</v>
      </c>
      <c r="O51" s="283">
        <v>321555</v>
      </c>
      <c r="P51" s="283">
        <v>223007.85</v>
      </c>
      <c r="Q51" s="282">
        <f t="shared" si="0"/>
        <v>0.004324102120778028</v>
      </c>
      <c r="R51" s="285">
        <v>0.0027884337272668573</v>
      </c>
      <c r="S51" s="174"/>
    </row>
    <row r="52" spans="1:19" s="114" customFormat="1" ht="22.5">
      <c r="A52" s="265" t="s">
        <v>433</v>
      </c>
      <c r="B52" s="165" t="s">
        <v>357</v>
      </c>
      <c r="C52" s="184" t="s">
        <v>467</v>
      </c>
      <c r="D52" s="184" t="s">
        <v>468</v>
      </c>
      <c r="E52" s="268" t="s">
        <v>402</v>
      </c>
      <c r="F52" s="166" t="s">
        <v>358</v>
      </c>
      <c r="G52" s="108"/>
      <c r="H52" s="108"/>
      <c r="I52" s="272">
        <v>23500</v>
      </c>
      <c r="J52" s="166" t="s">
        <v>403</v>
      </c>
      <c r="K52" s="283">
        <v>691957.5</v>
      </c>
      <c r="L52" s="172"/>
      <c r="M52" s="277">
        <v>1</v>
      </c>
      <c r="N52" s="268" t="s">
        <v>458</v>
      </c>
      <c r="O52" s="283">
        <v>720392.5</v>
      </c>
      <c r="P52" s="283">
        <v>691957.5</v>
      </c>
      <c r="Q52" s="282">
        <f t="shared" si="0"/>
        <v>0.013416993586720207</v>
      </c>
      <c r="R52" s="285">
        <v>0.003189804786661784</v>
      </c>
      <c r="S52" s="174"/>
    </row>
    <row r="53" spans="1:19" s="114" customFormat="1" ht="22.5">
      <c r="A53" s="266" t="s">
        <v>434</v>
      </c>
      <c r="B53" s="165" t="s">
        <v>349</v>
      </c>
      <c r="C53" s="184" t="s">
        <v>467</v>
      </c>
      <c r="D53" s="184" t="s">
        <v>468</v>
      </c>
      <c r="E53" s="268" t="s">
        <v>402</v>
      </c>
      <c r="F53" s="166" t="s">
        <v>350</v>
      </c>
      <c r="G53" s="108"/>
      <c r="H53" s="108"/>
      <c r="I53" s="272">
        <v>48533</v>
      </c>
      <c r="J53" s="166" t="s">
        <v>403</v>
      </c>
      <c r="K53" s="283">
        <v>587249.3</v>
      </c>
      <c r="L53" s="172"/>
      <c r="M53" s="277">
        <v>1</v>
      </c>
      <c r="N53" s="268" t="s">
        <v>458</v>
      </c>
      <c r="O53" s="283">
        <v>1044817.28</v>
      </c>
      <c r="P53" s="283">
        <v>587249.3</v>
      </c>
      <c r="Q53" s="282">
        <f t="shared" si="0"/>
        <v>0.011386711021856013</v>
      </c>
      <c r="R53" s="285">
        <v>0.009026970242785008</v>
      </c>
      <c r="S53" s="174"/>
    </row>
    <row r="54" spans="1:19" s="114" customFormat="1" ht="22.5">
      <c r="A54" s="265" t="s">
        <v>435</v>
      </c>
      <c r="B54" s="165" t="s">
        <v>335</v>
      </c>
      <c r="C54" s="184" t="s">
        <v>467</v>
      </c>
      <c r="D54" s="184" t="s">
        <v>468</v>
      </c>
      <c r="E54" s="268" t="s">
        <v>402</v>
      </c>
      <c r="F54" s="166" t="s">
        <v>336</v>
      </c>
      <c r="G54" s="108"/>
      <c r="H54" s="108"/>
      <c r="I54" s="272">
        <v>89083</v>
      </c>
      <c r="J54" s="166" t="s">
        <v>403</v>
      </c>
      <c r="K54" s="283">
        <v>1969625.13</v>
      </c>
      <c r="L54" s="172"/>
      <c r="M54" s="277">
        <v>1</v>
      </c>
      <c r="N54" s="268" t="s">
        <v>458</v>
      </c>
      <c r="O54" s="283">
        <v>2303769.87</v>
      </c>
      <c r="P54" s="283">
        <v>1969625.13</v>
      </c>
      <c r="Q54" s="282">
        <f t="shared" si="0"/>
        <v>0.03819085382765987</v>
      </c>
      <c r="R54" s="285">
        <v>0.029378107385436496</v>
      </c>
      <c r="S54" s="174"/>
    </row>
    <row r="55" spans="1:19" s="114" customFormat="1" ht="22.5">
      <c r="A55" s="265" t="s">
        <v>440</v>
      </c>
      <c r="B55" s="165" t="s">
        <v>333</v>
      </c>
      <c r="C55" s="184" t="s">
        <v>467</v>
      </c>
      <c r="D55" s="184" t="s">
        <v>468</v>
      </c>
      <c r="E55" s="268" t="s">
        <v>402</v>
      </c>
      <c r="F55" s="166" t="s">
        <v>334</v>
      </c>
      <c r="G55" s="108"/>
      <c r="H55" s="108"/>
      <c r="I55" s="272">
        <v>5823</v>
      </c>
      <c r="J55" s="166" t="s">
        <v>403</v>
      </c>
      <c r="K55" s="283">
        <v>610017.48</v>
      </c>
      <c r="L55" s="172"/>
      <c r="M55" s="277">
        <v>1</v>
      </c>
      <c r="N55" s="268" t="s">
        <v>458</v>
      </c>
      <c r="O55" s="283">
        <v>1115689.09</v>
      </c>
      <c r="P55" s="283">
        <v>610017.48</v>
      </c>
      <c r="Q55" s="282">
        <f t="shared" si="0"/>
        <v>0.011828183980876315</v>
      </c>
      <c r="R55" s="285">
        <v>0.015779162184206746</v>
      </c>
      <c r="S55" s="174"/>
    </row>
    <row r="56" spans="1:19" s="114" customFormat="1" ht="22.5">
      <c r="A56" s="265" t="s">
        <v>436</v>
      </c>
      <c r="B56" s="165" t="s">
        <v>353</v>
      </c>
      <c r="C56" s="184" t="s">
        <v>467</v>
      </c>
      <c r="D56" s="184" t="s">
        <v>468</v>
      </c>
      <c r="E56" s="268" t="s">
        <v>402</v>
      </c>
      <c r="F56" s="166" t="s">
        <v>354</v>
      </c>
      <c r="G56" s="108"/>
      <c r="H56" s="108"/>
      <c r="I56" s="272">
        <v>50332</v>
      </c>
      <c r="J56" s="166" t="s">
        <v>403</v>
      </c>
      <c r="K56" s="283">
        <v>488220.4</v>
      </c>
      <c r="L56" s="172"/>
      <c r="M56" s="277">
        <v>1</v>
      </c>
      <c r="N56" s="268" t="s">
        <v>458</v>
      </c>
      <c r="O56" s="283">
        <v>971812.41</v>
      </c>
      <c r="P56" s="283">
        <v>488220.4</v>
      </c>
      <c r="Q56" s="282">
        <f t="shared" si="0"/>
        <v>0.009466549572345086</v>
      </c>
      <c r="R56" s="285">
        <v>0.003866220119215879</v>
      </c>
      <c r="S56" s="174"/>
    </row>
    <row r="57" spans="1:19" s="114" customFormat="1" ht="22.5">
      <c r="A57" s="265" t="s">
        <v>437</v>
      </c>
      <c r="B57" s="165" t="s">
        <v>379</v>
      </c>
      <c r="C57" s="184" t="s">
        <v>467</v>
      </c>
      <c r="D57" s="184" t="s">
        <v>468</v>
      </c>
      <c r="E57" s="268" t="s">
        <v>406</v>
      </c>
      <c r="F57" s="166" t="s">
        <v>380</v>
      </c>
      <c r="G57" s="108"/>
      <c r="H57" s="108"/>
      <c r="I57" s="272">
        <v>31500</v>
      </c>
      <c r="J57" s="166" t="s">
        <v>403</v>
      </c>
      <c r="K57" s="283">
        <v>1752817.5</v>
      </c>
      <c r="L57" s="172"/>
      <c r="M57" s="277">
        <v>1</v>
      </c>
      <c r="N57" s="268" t="s">
        <v>458</v>
      </c>
      <c r="O57" s="283">
        <v>2872170</v>
      </c>
      <c r="P57" s="283">
        <v>1752817.5</v>
      </c>
      <c r="Q57" s="282">
        <f t="shared" si="0"/>
        <v>0.03398697341410556</v>
      </c>
      <c r="R57" s="285">
        <v>0.00374404518527675</v>
      </c>
      <c r="S57" s="174"/>
    </row>
    <row r="58" spans="1:19" s="114" customFormat="1" ht="22.5">
      <c r="A58" s="265" t="s">
        <v>454</v>
      </c>
      <c r="B58" s="165" t="s">
        <v>369</v>
      </c>
      <c r="C58" s="184" t="s">
        <v>467</v>
      </c>
      <c r="D58" s="184" t="s">
        <v>468</v>
      </c>
      <c r="E58" s="268" t="s">
        <v>402</v>
      </c>
      <c r="F58" s="166" t="s">
        <v>370</v>
      </c>
      <c r="G58" s="108"/>
      <c r="H58" s="108"/>
      <c r="I58" s="272">
        <v>7363</v>
      </c>
      <c r="J58" s="166" t="s">
        <v>403</v>
      </c>
      <c r="K58" s="283">
        <v>706774.37</v>
      </c>
      <c r="L58" s="172"/>
      <c r="M58" s="277">
        <v>1</v>
      </c>
      <c r="N58" s="268" t="s">
        <v>458</v>
      </c>
      <c r="O58" s="283">
        <v>896292</v>
      </c>
      <c r="P58" s="283">
        <v>706774.37</v>
      </c>
      <c r="Q58" s="282">
        <f t="shared" si="0"/>
        <v>0.01370429136117206</v>
      </c>
      <c r="R58" s="285">
        <v>0.007334366632666072</v>
      </c>
      <c r="S58" s="174"/>
    </row>
    <row r="59" spans="1:19" s="114" customFormat="1" ht="22.5">
      <c r="A59" s="265" t="s">
        <v>438</v>
      </c>
      <c r="B59" s="165" t="s">
        <v>351</v>
      </c>
      <c r="C59" s="184" t="s">
        <v>467</v>
      </c>
      <c r="D59" s="184" t="s">
        <v>468</v>
      </c>
      <c r="E59" s="268" t="s">
        <v>402</v>
      </c>
      <c r="F59" s="166" t="s">
        <v>352</v>
      </c>
      <c r="G59" s="108"/>
      <c r="H59" s="108"/>
      <c r="I59" s="272">
        <v>21073</v>
      </c>
      <c r="J59" s="166" t="s">
        <v>403</v>
      </c>
      <c r="K59" s="283">
        <v>425674.6</v>
      </c>
      <c r="L59" s="172"/>
      <c r="M59" s="277">
        <v>1</v>
      </c>
      <c r="N59" s="268" t="s">
        <v>458</v>
      </c>
      <c r="O59" s="283">
        <v>1419600</v>
      </c>
      <c r="P59" s="283">
        <v>425674.6</v>
      </c>
      <c r="Q59" s="282">
        <f t="shared" si="0"/>
        <v>0.008253792145080716</v>
      </c>
      <c r="R59" s="285">
        <v>0.003890283411198692</v>
      </c>
      <c r="S59" s="174"/>
    </row>
    <row r="60" spans="1:19" s="114" customFormat="1" ht="22.5">
      <c r="A60" s="266" t="s">
        <v>439</v>
      </c>
      <c r="B60" s="165" t="s">
        <v>385</v>
      </c>
      <c r="C60" s="184" t="s">
        <v>467</v>
      </c>
      <c r="D60" s="184" t="s">
        <v>468</v>
      </c>
      <c r="E60" s="268" t="s">
        <v>402</v>
      </c>
      <c r="F60" s="166" t="s">
        <v>386</v>
      </c>
      <c r="G60" s="108"/>
      <c r="H60" s="108"/>
      <c r="I60" s="272">
        <v>58117</v>
      </c>
      <c r="J60" s="166" t="s">
        <v>403</v>
      </c>
      <c r="K60" s="283">
        <v>1628060.58</v>
      </c>
      <c r="L60" s="172"/>
      <c r="M60" s="277">
        <v>1</v>
      </c>
      <c r="N60" s="268" t="s">
        <v>458</v>
      </c>
      <c r="O60" s="283">
        <v>1505596.5</v>
      </c>
      <c r="P60" s="283">
        <v>1628060.58</v>
      </c>
      <c r="Q60" s="282">
        <f t="shared" si="0"/>
        <v>0.03156794797462558</v>
      </c>
      <c r="R60" s="285">
        <v>0.027674761904761903</v>
      </c>
      <c r="S60" s="174"/>
    </row>
    <row r="61" spans="1:19" s="114" customFormat="1" ht="22.5">
      <c r="A61" s="266" t="s">
        <v>393</v>
      </c>
      <c r="B61" s="165" t="s">
        <v>394</v>
      </c>
      <c r="C61" s="184" t="s">
        <v>467</v>
      </c>
      <c r="D61" s="184" t="s">
        <v>468</v>
      </c>
      <c r="E61" s="268" t="s">
        <v>402</v>
      </c>
      <c r="F61" s="166" t="s">
        <v>395</v>
      </c>
      <c r="G61" s="108"/>
      <c r="H61" s="108"/>
      <c r="I61" s="272">
        <v>30000</v>
      </c>
      <c r="J61" s="166" t="s">
        <v>403</v>
      </c>
      <c r="K61" s="283">
        <v>117150</v>
      </c>
      <c r="L61" s="172"/>
      <c r="M61" s="277">
        <v>1</v>
      </c>
      <c r="N61" s="268" t="s">
        <v>458</v>
      </c>
      <c r="O61" s="283">
        <v>140400</v>
      </c>
      <c r="P61" s="283">
        <v>117150</v>
      </c>
      <c r="Q61" s="282">
        <f t="shared" si="0"/>
        <v>0.0022715279459855154</v>
      </c>
      <c r="R61" s="285">
        <v>0.01</v>
      </c>
      <c r="S61" s="174"/>
    </row>
    <row r="62" spans="1:19" s="114" customFormat="1" ht="22.5">
      <c r="A62" s="266" t="s">
        <v>441</v>
      </c>
      <c r="B62" s="165" t="s">
        <v>387</v>
      </c>
      <c r="C62" s="184" t="s">
        <v>467</v>
      </c>
      <c r="D62" s="184" t="s">
        <v>468</v>
      </c>
      <c r="E62" s="268" t="s">
        <v>406</v>
      </c>
      <c r="F62" s="166" t="s">
        <v>388</v>
      </c>
      <c r="G62" s="108"/>
      <c r="H62" s="108"/>
      <c r="I62" s="272">
        <v>2076</v>
      </c>
      <c r="J62" s="166" t="s">
        <v>403</v>
      </c>
      <c r="K62" s="283">
        <v>850412.64</v>
      </c>
      <c r="L62" s="172"/>
      <c r="M62" s="277">
        <v>1</v>
      </c>
      <c r="N62" s="268" t="s">
        <v>458</v>
      </c>
      <c r="O62" s="283">
        <v>1337110.08</v>
      </c>
      <c r="P62" s="283">
        <v>850412.64</v>
      </c>
      <c r="Q62" s="282">
        <f t="shared" si="0"/>
        <v>0.01648942447613589</v>
      </c>
      <c r="R62" s="285">
        <v>0.0041287551087378065</v>
      </c>
      <c r="S62" s="174"/>
    </row>
    <row r="63" spans="1:19" s="114" customFormat="1" ht="22.5">
      <c r="A63" s="266" t="s">
        <v>442</v>
      </c>
      <c r="B63" s="165" t="s">
        <v>443</v>
      </c>
      <c r="C63" s="184" t="s">
        <v>467</v>
      </c>
      <c r="D63" s="184" t="s">
        <v>468</v>
      </c>
      <c r="E63" s="268" t="s">
        <v>396</v>
      </c>
      <c r="F63" s="166" t="s">
        <v>397</v>
      </c>
      <c r="G63" s="108"/>
      <c r="H63" s="108"/>
      <c r="I63" s="272">
        <v>718</v>
      </c>
      <c r="J63" s="166" t="s">
        <v>444</v>
      </c>
      <c r="K63" s="283">
        <v>85286.6</v>
      </c>
      <c r="L63" s="172"/>
      <c r="M63" s="278">
        <v>0.525591</v>
      </c>
      <c r="N63" s="268" t="s">
        <v>458</v>
      </c>
      <c r="O63" s="283"/>
      <c r="P63" s="283">
        <v>85286.6</v>
      </c>
      <c r="Q63" s="282">
        <f t="shared" si="0"/>
        <v>0.0016536994905513296</v>
      </c>
      <c r="R63" s="285">
        <v>6.0982632350148345E-05</v>
      </c>
      <c r="S63" s="174"/>
    </row>
    <row r="64" spans="1:19" s="114" customFormat="1" ht="22.5">
      <c r="A64" s="266" t="s">
        <v>455</v>
      </c>
      <c r="B64" s="165" t="s">
        <v>445</v>
      </c>
      <c r="C64" s="184" t="s">
        <v>467</v>
      </c>
      <c r="D64" s="184" t="s">
        <v>468</v>
      </c>
      <c r="E64" s="268" t="s">
        <v>402</v>
      </c>
      <c r="F64" s="166" t="s">
        <v>446</v>
      </c>
      <c r="G64" s="108"/>
      <c r="H64" s="108"/>
      <c r="I64" s="272">
        <v>46000</v>
      </c>
      <c r="J64" s="166" t="s">
        <v>403</v>
      </c>
      <c r="K64" s="283">
        <v>294400</v>
      </c>
      <c r="L64" s="172"/>
      <c r="M64" s="277">
        <v>1</v>
      </c>
      <c r="N64" s="268" t="s">
        <v>458</v>
      </c>
      <c r="O64" s="283"/>
      <c r="P64" s="283">
        <v>294400</v>
      </c>
      <c r="Q64" s="282">
        <f t="shared" si="0"/>
        <v>0.005708389477576917</v>
      </c>
      <c r="R64" s="285">
        <v>0.006764705882352941</v>
      </c>
      <c r="S64" s="174"/>
    </row>
    <row r="65" spans="1:19" s="114" customFormat="1" ht="22.5">
      <c r="A65" s="266" t="s">
        <v>469</v>
      </c>
      <c r="B65" s="165" t="s">
        <v>478</v>
      </c>
      <c r="C65" s="184" t="s">
        <v>467</v>
      </c>
      <c r="D65" s="184" t="s">
        <v>468</v>
      </c>
      <c r="E65" s="268" t="s">
        <v>402</v>
      </c>
      <c r="F65" s="166" t="s">
        <v>491</v>
      </c>
      <c r="G65" s="108"/>
      <c r="H65" s="108"/>
      <c r="I65" s="272"/>
      <c r="J65" s="166" t="s">
        <v>403</v>
      </c>
      <c r="K65" s="283"/>
      <c r="L65" s="172"/>
      <c r="M65" s="277">
        <v>1</v>
      </c>
      <c r="N65" s="268"/>
      <c r="O65" s="283">
        <v>323280</v>
      </c>
      <c r="P65" s="283"/>
      <c r="Q65" s="282"/>
      <c r="R65" s="285"/>
      <c r="S65" s="174"/>
    </row>
    <row r="66" spans="1:19" s="114" customFormat="1" ht="22.5">
      <c r="A66" s="266" t="s">
        <v>484</v>
      </c>
      <c r="B66" s="165" t="s">
        <v>479</v>
      </c>
      <c r="C66" s="184" t="s">
        <v>467</v>
      </c>
      <c r="D66" s="184" t="s">
        <v>468</v>
      </c>
      <c r="E66" s="268" t="s">
        <v>402</v>
      </c>
      <c r="F66" s="166" t="s">
        <v>492</v>
      </c>
      <c r="G66" s="108"/>
      <c r="H66" s="108"/>
      <c r="I66" s="272"/>
      <c r="J66" s="166" t="s">
        <v>403</v>
      </c>
      <c r="K66" s="283"/>
      <c r="L66" s="172"/>
      <c r="M66" s="277">
        <v>1</v>
      </c>
      <c r="N66" s="268"/>
      <c r="O66" s="283">
        <v>245000</v>
      </c>
      <c r="P66" s="283"/>
      <c r="Q66" s="282"/>
      <c r="R66" s="285"/>
      <c r="S66" s="174"/>
    </row>
    <row r="67" spans="1:19" s="114" customFormat="1" ht="22.5">
      <c r="A67" s="266" t="s">
        <v>470</v>
      </c>
      <c r="B67" s="165" t="s">
        <v>480</v>
      </c>
      <c r="C67" s="184" t="s">
        <v>467</v>
      </c>
      <c r="D67" s="184" t="s">
        <v>468</v>
      </c>
      <c r="E67" s="268" t="s">
        <v>402</v>
      </c>
      <c r="F67" s="166" t="s">
        <v>493</v>
      </c>
      <c r="G67" s="108"/>
      <c r="H67" s="108"/>
      <c r="I67" s="272"/>
      <c r="J67" s="166" t="s">
        <v>403</v>
      </c>
      <c r="K67" s="283"/>
      <c r="L67" s="172"/>
      <c r="M67" s="277">
        <v>1</v>
      </c>
      <c r="N67" s="268"/>
      <c r="O67" s="283">
        <v>105000</v>
      </c>
      <c r="P67" s="283"/>
      <c r="Q67" s="282"/>
      <c r="R67" s="285"/>
      <c r="S67" s="174"/>
    </row>
    <row r="68" spans="1:19" s="114" customFormat="1" ht="22.5">
      <c r="A68" s="266" t="s">
        <v>471</v>
      </c>
      <c r="B68" s="165" t="s">
        <v>481</v>
      </c>
      <c r="C68" s="184" t="s">
        <v>467</v>
      </c>
      <c r="D68" s="184" t="s">
        <v>468</v>
      </c>
      <c r="E68" s="268" t="s">
        <v>402</v>
      </c>
      <c r="F68" s="166" t="s">
        <v>485</v>
      </c>
      <c r="G68" s="108"/>
      <c r="H68" s="108"/>
      <c r="I68" s="272"/>
      <c r="J68" s="166" t="s">
        <v>403</v>
      </c>
      <c r="K68" s="283"/>
      <c r="L68" s="172"/>
      <c r="M68" s="277">
        <v>1</v>
      </c>
      <c r="N68" s="268"/>
      <c r="O68" s="283">
        <v>647338.23</v>
      </c>
      <c r="P68" s="283"/>
      <c r="Q68" s="282"/>
      <c r="R68" s="285"/>
      <c r="S68" s="174"/>
    </row>
    <row r="69" spans="1:19" s="114" customFormat="1" ht="22.5">
      <c r="A69" s="266" t="s">
        <v>472</v>
      </c>
      <c r="B69" s="165" t="s">
        <v>482</v>
      </c>
      <c r="C69" s="184" t="s">
        <v>467</v>
      </c>
      <c r="D69" s="184" t="s">
        <v>468</v>
      </c>
      <c r="E69" s="268" t="s">
        <v>406</v>
      </c>
      <c r="F69" s="166" t="s">
        <v>486</v>
      </c>
      <c r="G69" s="108"/>
      <c r="H69" s="108"/>
      <c r="I69" s="272"/>
      <c r="J69" s="166" t="s">
        <v>403</v>
      </c>
      <c r="K69" s="283"/>
      <c r="L69" s="172"/>
      <c r="M69" s="277">
        <v>1</v>
      </c>
      <c r="N69" s="268"/>
      <c r="O69" s="283">
        <v>391454.22</v>
      </c>
      <c r="P69" s="283"/>
      <c r="Q69" s="282"/>
      <c r="R69" s="285"/>
      <c r="S69" s="174"/>
    </row>
    <row r="70" spans="1:19" s="114" customFormat="1" ht="22.5">
      <c r="A70" s="266" t="s">
        <v>473</v>
      </c>
      <c r="B70" s="165" t="s">
        <v>483</v>
      </c>
      <c r="C70" s="184" t="s">
        <v>467</v>
      </c>
      <c r="D70" s="184" t="s">
        <v>468</v>
      </c>
      <c r="E70" s="268" t="s">
        <v>402</v>
      </c>
      <c r="F70" s="166" t="s">
        <v>487</v>
      </c>
      <c r="G70" s="108"/>
      <c r="H70" s="108"/>
      <c r="I70" s="272"/>
      <c r="J70" s="166" t="s">
        <v>403</v>
      </c>
      <c r="K70" s="283"/>
      <c r="L70" s="172"/>
      <c r="M70" s="277">
        <v>1</v>
      </c>
      <c r="N70" s="268"/>
      <c r="O70" s="283">
        <v>133548.65</v>
      </c>
      <c r="P70" s="283"/>
      <c r="Q70" s="282"/>
      <c r="R70" s="285"/>
      <c r="S70" s="174"/>
    </row>
    <row r="71" spans="1:19" s="114" customFormat="1" ht="22.5">
      <c r="A71" s="266" t="s">
        <v>474</v>
      </c>
      <c r="B71" s="165" t="s">
        <v>359</v>
      </c>
      <c r="C71" s="184" t="s">
        <v>467</v>
      </c>
      <c r="D71" s="184" t="s">
        <v>468</v>
      </c>
      <c r="E71" s="268" t="s">
        <v>406</v>
      </c>
      <c r="F71" s="166" t="s">
        <v>488</v>
      </c>
      <c r="G71" s="108"/>
      <c r="H71" s="108"/>
      <c r="I71" s="272"/>
      <c r="J71" s="166" t="s">
        <v>403</v>
      </c>
      <c r="K71" s="283"/>
      <c r="L71" s="172"/>
      <c r="M71" s="277">
        <v>1</v>
      </c>
      <c r="N71" s="268"/>
      <c r="O71" s="283">
        <v>509356.32</v>
      </c>
      <c r="P71" s="283"/>
      <c r="Q71" s="282"/>
      <c r="R71" s="285"/>
      <c r="S71" s="174"/>
    </row>
    <row r="72" spans="1:19" s="114" customFormat="1" ht="22.5">
      <c r="A72" s="266" t="s">
        <v>475</v>
      </c>
      <c r="B72" s="165" t="s">
        <v>482</v>
      </c>
      <c r="C72" s="184" t="s">
        <v>467</v>
      </c>
      <c r="D72" s="184" t="s">
        <v>468</v>
      </c>
      <c r="E72" s="268" t="s">
        <v>402</v>
      </c>
      <c r="F72" s="166" t="s">
        <v>489</v>
      </c>
      <c r="G72" s="108"/>
      <c r="H72" s="108"/>
      <c r="I72" s="272"/>
      <c r="J72" s="166" t="s">
        <v>403</v>
      </c>
      <c r="K72" s="283"/>
      <c r="L72" s="172"/>
      <c r="M72" s="277">
        <v>1</v>
      </c>
      <c r="N72" s="268"/>
      <c r="O72" s="283">
        <v>361000</v>
      </c>
      <c r="P72" s="283"/>
      <c r="Q72" s="282"/>
      <c r="R72" s="285"/>
      <c r="S72" s="174"/>
    </row>
    <row r="73" spans="1:19" s="114" customFormat="1" ht="22.5">
      <c r="A73" s="266" t="s">
        <v>476</v>
      </c>
      <c r="B73" s="165" t="s">
        <v>483</v>
      </c>
      <c r="C73" s="184" t="s">
        <v>467</v>
      </c>
      <c r="D73" s="184" t="s">
        <v>468</v>
      </c>
      <c r="E73" s="268" t="s">
        <v>402</v>
      </c>
      <c r="F73" s="166" t="s">
        <v>490</v>
      </c>
      <c r="G73" s="108"/>
      <c r="H73" s="108"/>
      <c r="I73" s="272"/>
      <c r="J73" s="166" t="s">
        <v>403</v>
      </c>
      <c r="K73" s="283"/>
      <c r="L73" s="172"/>
      <c r="M73" s="277">
        <v>1</v>
      </c>
      <c r="N73" s="268"/>
      <c r="O73" s="283">
        <v>498750</v>
      </c>
      <c r="P73" s="283"/>
      <c r="Q73" s="282"/>
      <c r="R73" s="285"/>
      <c r="S73" s="174"/>
    </row>
    <row r="74" spans="1:19" s="114" customFormat="1" ht="22.5">
      <c r="A74" s="265" t="s">
        <v>477</v>
      </c>
      <c r="B74" s="165" t="s">
        <v>359</v>
      </c>
      <c r="C74" s="184" t="s">
        <v>467</v>
      </c>
      <c r="D74" s="184" t="s">
        <v>468</v>
      </c>
      <c r="E74" s="268"/>
      <c r="F74" s="166"/>
      <c r="G74" s="108"/>
      <c r="H74" s="108"/>
      <c r="I74" s="272"/>
      <c r="J74" s="166" t="s">
        <v>403</v>
      </c>
      <c r="K74" s="283"/>
      <c r="L74" s="172"/>
      <c r="M74" s="277">
        <v>1</v>
      </c>
      <c r="N74" s="268"/>
      <c r="O74" s="283">
        <v>152989</v>
      </c>
      <c r="P74" s="283"/>
      <c r="Q74" s="282"/>
      <c r="R74" s="285"/>
      <c r="S74" s="174"/>
    </row>
    <row r="75" spans="1:19" s="114" customFormat="1" ht="22.5">
      <c r="A75" s="265" t="s">
        <v>511</v>
      </c>
      <c r="B75" s="165" t="s">
        <v>375</v>
      </c>
      <c r="C75" s="184" t="s">
        <v>467</v>
      </c>
      <c r="D75" s="184" t="s">
        <v>468</v>
      </c>
      <c r="E75" s="268"/>
      <c r="F75" s="166"/>
      <c r="G75" s="108"/>
      <c r="H75" s="108"/>
      <c r="I75" s="272"/>
      <c r="J75" s="166" t="s">
        <v>403</v>
      </c>
      <c r="K75" s="283"/>
      <c r="L75" s="172"/>
      <c r="M75" s="277">
        <v>1</v>
      </c>
      <c r="N75" s="268"/>
      <c r="O75" s="283">
        <v>421626.24</v>
      </c>
      <c r="P75" s="283"/>
      <c r="Q75" s="282"/>
      <c r="R75" s="285"/>
      <c r="S75" s="174"/>
    </row>
    <row r="76" spans="1:19" s="114" customFormat="1" ht="11.25">
      <c r="A76" s="265"/>
      <c r="B76" s="165"/>
      <c r="C76" s="184"/>
      <c r="D76" s="184"/>
      <c r="E76" s="268"/>
      <c r="F76" s="166"/>
      <c r="G76" s="108"/>
      <c r="H76" s="108"/>
      <c r="I76" s="272"/>
      <c r="J76" s="166"/>
      <c r="K76" s="283"/>
      <c r="L76" s="172"/>
      <c r="M76" s="277"/>
      <c r="N76" s="268"/>
      <c r="O76" s="283"/>
      <c r="P76" s="283"/>
      <c r="Q76" s="282"/>
      <c r="R76" s="285"/>
      <c r="S76" s="174"/>
    </row>
    <row r="77" spans="1:19" s="114" customFormat="1" ht="11.25">
      <c r="A77" s="289" t="s">
        <v>125</v>
      </c>
      <c r="B77" s="165"/>
      <c r="C77" s="108"/>
      <c r="D77" s="108"/>
      <c r="E77" s="268"/>
      <c r="F77" s="166"/>
      <c r="G77" s="108"/>
      <c r="H77" s="108"/>
      <c r="I77" s="284">
        <f>SUM(I29:I64)</f>
        <v>5101940</v>
      </c>
      <c r="J77" s="166"/>
      <c r="K77" s="284">
        <f>SUM(K29:K64)</f>
        <v>39110507.88</v>
      </c>
      <c r="L77" s="172"/>
      <c r="M77" s="105"/>
      <c r="N77" s="268"/>
      <c r="O77" s="284">
        <f>SUM(O29:O75)</f>
        <v>54547465.32999999</v>
      </c>
      <c r="P77" s="284">
        <f>SUM(P29:P64)</f>
        <v>39110507.88</v>
      </c>
      <c r="Q77" s="279">
        <f t="shared" si="0"/>
        <v>0.758349224337232</v>
      </c>
      <c r="R77" s="286"/>
      <c r="S77" s="174"/>
    </row>
    <row r="78" spans="1:19" s="114" customFormat="1" ht="11.25">
      <c r="A78" s="265" t="s">
        <v>299</v>
      </c>
      <c r="B78" s="165"/>
      <c r="C78" s="108"/>
      <c r="D78" s="108"/>
      <c r="E78" s="268"/>
      <c r="F78" s="166"/>
      <c r="G78" s="108"/>
      <c r="H78" s="108"/>
      <c r="I78" s="272"/>
      <c r="J78" s="166"/>
      <c r="K78" s="283"/>
      <c r="L78" s="172"/>
      <c r="M78" s="105"/>
      <c r="N78" s="268"/>
      <c r="O78" s="283"/>
      <c r="P78" s="283"/>
      <c r="Q78" s="280"/>
      <c r="R78" s="286"/>
      <c r="S78" s="174"/>
    </row>
    <row r="79" spans="1:19" s="114" customFormat="1" ht="22.5">
      <c r="A79" s="266" t="s">
        <v>484</v>
      </c>
      <c r="B79" s="165" t="s">
        <v>447</v>
      </c>
      <c r="C79" s="184" t="s">
        <v>467</v>
      </c>
      <c r="D79" s="184" t="s">
        <v>468</v>
      </c>
      <c r="E79" s="268" t="s">
        <v>448</v>
      </c>
      <c r="F79" s="166" t="s">
        <v>449</v>
      </c>
      <c r="G79" s="108"/>
      <c r="H79" s="108"/>
      <c r="I79" s="272">
        <v>350000</v>
      </c>
      <c r="J79" s="166" t="s">
        <v>403</v>
      </c>
      <c r="K79" s="283">
        <v>35000</v>
      </c>
      <c r="L79" s="172"/>
      <c r="M79" s="276">
        <v>1</v>
      </c>
      <c r="N79" s="268" t="s">
        <v>458</v>
      </c>
      <c r="O79" s="283">
        <v>0</v>
      </c>
      <c r="P79" s="283">
        <v>35000</v>
      </c>
      <c r="Q79" s="282">
        <f t="shared" si="0"/>
        <v>0.0006786468468586687</v>
      </c>
      <c r="R79" s="286"/>
      <c r="S79" s="174"/>
    </row>
    <row r="80" spans="1:19" s="114" customFormat="1" ht="22.5">
      <c r="A80" s="266" t="s">
        <v>494</v>
      </c>
      <c r="B80" s="165" t="s">
        <v>495</v>
      </c>
      <c r="C80" s="184" t="s">
        <v>467</v>
      </c>
      <c r="D80" s="184" t="s">
        <v>468</v>
      </c>
      <c r="E80" s="268" t="s">
        <v>396</v>
      </c>
      <c r="F80" s="166" t="s">
        <v>397</v>
      </c>
      <c r="G80" s="108"/>
      <c r="H80" s="108"/>
      <c r="I80" s="272"/>
      <c r="J80" s="166" t="s">
        <v>444</v>
      </c>
      <c r="K80" s="283"/>
      <c r="L80" s="172"/>
      <c r="M80" s="276"/>
      <c r="N80" s="268"/>
      <c r="O80" s="283">
        <v>130375.92</v>
      </c>
      <c r="P80" s="283"/>
      <c r="Q80" s="282"/>
      <c r="R80" s="286"/>
      <c r="S80" s="174"/>
    </row>
    <row r="81" spans="1:19" s="114" customFormat="1" ht="11.25">
      <c r="A81" s="289" t="s">
        <v>190</v>
      </c>
      <c r="B81" s="165"/>
      <c r="C81" s="108"/>
      <c r="D81" s="108"/>
      <c r="E81" s="268"/>
      <c r="F81" s="166"/>
      <c r="G81" s="108"/>
      <c r="H81" s="108"/>
      <c r="I81" s="284">
        <f>SUM(I79)</f>
        <v>350000</v>
      </c>
      <c r="J81" s="166"/>
      <c r="K81" s="284">
        <f>SUM(K79)</f>
        <v>35000</v>
      </c>
      <c r="L81" s="172"/>
      <c r="M81" s="105"/>
      <c r="N81" s="268"/>
      <c r="O81" s="284">
        <f>SUM(O79:O80)</f>
        <v>130375.92</v>
      </c>
      <c r="P81" s="284">
        <f>SUM(P79:P80)</f>
        <v>35000</v>
      </c>
      <c r="Q81" s="279">
        <f t="shared" si="0"/>
        <v>0.0006786468468586687</v>
      </c>
      <c r="R81" s="286"/>
      <c r="S81" s="174"/>
    </row>
    <row r="82" spans="1:19" s="114" customFormat="1" ht="11.25">
      <c r="A82" s="265" t="s">
        <v>300</v>
      </c>
      <c r="B82" s="165"/>
      <c r="C82" s="108"/>
      <c r="D82" s="108"/>
      <c r="E82" s="268"/>
      <c r="F82" s="166"/>
      <c r="G82" s="108"/>
      <c r="H82" s="108"/>
      <c r="I82" s="272"/>
      <c r="J82" s="166"/>
      <c r="K82" s="283"/>
      <c r="L82" s="172"/>
      <c r="M82" s="105"/>
      <c r="N82" s="268"/>
      <c r="O82" s="283"/>
      <c r="P82" s="283"/>
      <c r="Q82" s="280"/>
      <c r="R82" s="286"/>
      <c r="S82" s="174"/>
    </row>
    <row r="83" spans="1:19" s="114" customFormat="1" ht="22.5">
      <c r="A83" s="265" t="s">
        <v>456</v>
      </c>
      <c r="B83" s="165" t="s">
        <v>389</v>
      </c>
      <c r="C83" s="184" t="s">
        <v>467</v>
      </c>
      <c r="D83" s="184" t="s">
        <v>468</v>
      </c>
      <c r="E83" s="268" t="s">
        <v>448</v>
      </c>
      <c r="F83" s="166" t="s">
        <v>390</v>
      </c>
      <c r="G83" s="108"/>
      <c r="H83" s="108"/>
      <c r="I83" s="275">
        <v>59844.4045</v>
      </c>
      <c r="J83" s="166" t="s">
        <v>403</v>
      </c>
      <c r="K83" s="283">
        <v>82872.53</v>
      </c>
      <c r="L83" s="172"/>
      <c r="M83" s="276">
        <v>1</v>
      </c>
      <c r="N83" s="268" t="s">
        <v>458</v>
      </c>
      <c r="O83" s="283">
        <v>105272.29</v>
      </c>
      <c r="P83" s="283">
        <v>82872.53</v>
      </c>
      <c r="Q83" s="282">
        <f t="shared" si="0"/>
        <v>0.0016068908907342979</v>
      </c>
      <c r="R83" s="285">
        <v>0.002039773511548108</v>
      </c>
      <c r="S83" s="174"/>
    </row>
    <row r="84" spans="1:19" s="114" customFormat="1" ht="22.5">
      <c r="A84" s="265" t="s">
        <v>457</v>
      </c>
      <c r="B84" s="165" t="s">
        <v>391</v>
      </c>
      <c r="C84" s="184" t="s">
        <v>467</v>
      </c>
      <c r="D84" s="184" t="s">
        <v>468</v>
      </c>
      <c r="E84" s="268" t="s">
        <v>448</v>
      </c>
      <c r="F84" s="166" t="s">
        <v>392</v>
      </c>
      <c r="G84" s="108"/>
      <c r="H84" s="108"/>
      <c r="I84" s="275">
        <v>381062.60349999997</v>
      </c>
      <c r="J84" s="166" t="s">
        <v>403</v>
      </c>
      <c r="K84" s="283">
        <v>569193.21</v>
      </c>
      <c r="L84" s="172"/>
      <c r="M84" s="276">
        <v>1</v>
      </c>
      <c r="N84" s="268" t="s">
        <v>458</v>
      </c>
      <c r="O84" s="283">
        <v>724361.9</v>
      </c>
      <c r="P84" s="283">
        <v>569193.21</v>
      </c>
      <c r="Q84" s="282">
        <f t="shared" si="0"/>
        <v>0.011036605063424687</v>
      </c>
      <c r="R84" s="285">
        <v>0.04873753616253297</v>
      </c>
      <c r="S84" s="174"/>
    </row>
    <row r="85" spans="1:19" s="114" customFormat="1" ht="11.25">
      <c r="A85" s="289" t="s">
        <v>126</v>
      </c>
      <c r="B85" s="165"/>
      <c r="C85" s="108"/>
      <c r="D85" s="108"/>
      <c r="E85" s="268"/>
      <c r="F85" s="166"/>
      <c r="G85" s="108"/>
      <c r="H85" s="108"/>
      <c r="I85" s="284">
        <f>SUM(I83:I84)</f>
        <v>440907.008</v>
      </c>
      <c r="J85" s="166"/>
      <c r="K85" s="284">
        <f>SUM(K83:K84)</f>
        <v>652065.74</v>
      </c>
      <c r="L85" s="172"/>
      <c r="M85" s="105"/>
      <c r="N85" s="268"/>
      <c r="O85" s="284">
        <f>SUM(O83:O84)</f>
        <v>829634.1900000001</v>
      </c>
      <c r="P85" s="284">
        <f>SUM(P83:P84)</f>
        <v>652065.74</v>
      </c>
      <c r="Q85" s="279">
        <f t="shared" si="0"/>
        <v>0.012643495954158986</v>
      </c>
      <c r="R85" s="286"/>
      <c r="S85" s="174"/>
    </row>
    <row r="86" spans="1:19" s="114" customFormat="1" ht="11.25">
      <c r="A86" s="265" t="s">
        <v>226</v>
      </c>
      <c r="B86" s="165"/>
      <c r="C86" s="108"/>
      <c r="D86" s="108"/>
      <c r="E86" s="268"/>
      <c r="F86" s="166"/>
      <c r="G86" s="108"/>
      <c r="H86" s="108"/>
      <c r="I86" s="272"/>
      <c r="J86" s="166"/>
      <c r="K86" s="283"/>
      <c r="L86" s="172"/>
      <c r="M86" s="105"/>
      <c r="N86" s="268"/>
      <c r="O86" s="283"/>
      <c r="P86" s="283"/>
      <c r="Q86" s="280"/>
      <c r="R86" s="286"/>
      <c r="S86" s="174"/>
    </row>
    <row r="87" spans="1:19" s="114" customFormat="1" ht="11.25">
      <c r="A87" s="265" t="s">
        <v>114</v>
      </c>
      <c r="B87" s="165"/>
      <c r="C87" s="108"/>
      <c r="D87" s="108"/>
      <c r="E87" s="268"/>
      <c r="F87" s="166"/>
      <c r="G87" s="108"/>
      <c r="H87" s="108"/>
      <c r="I87" s="272"/>
      <c r="J87" s="166"/>
      <c r="K87" s="283"/>
      <c r="L87" s="172"/>
      <c r="M87" s="105"/>
      <c r="N87" s="268"/>
      <c r="O87" s="283"/>
      <c r="P87" s="283"/>
      <c r="Q87" s="280"/>
      <c r="R87" s="286"/>
      <c r="S87" s="174"/>
    </row>
    <row r="88" spans="1:19" s="114" customFormat="1" ht="22.5">
      <c r="A88" s="266" t="s">
        <v>451</v>
      </c>
      <c r="B88" s="165" t="s">
        <v>398</v>
      </c>
      <c r="C88" s="184" t="s">
        <v>467</v>
      </c>
      <c r="D88" s="184" t="s">
        <v>468</v>
      </c>
      <c r="E88" s="268" t="s">
        <v>399</v>
      </c>
      <c r="F88" s="166" t="s">
        <v>330</v>
      </c>
      <c r="G88" s="108"/>
      <c r="H88" s="108"/>
      <c r="I88" s="272">
        <v>85000</v>
      </c>
      <c r="J88" s="166" t="s">
        <v>403</v>
      </c>
      <c r="K88" s="283">
        <v>84975.06</v>
      </c>
      <c r="L88" s="263">
        <v>2508.64</v>
      </c>
      <c r="M88" s="277">
        <v>1</v>
      </c>
      <c r="N88" s="268" t="s">
        <v>459</v>
      </c>
      <c r="O88" s="283">
        <v>84991.18</v>
      </c>
      <c r="P88" s="283">
        <v>84975.06</v>
      </c>
      <c r="Q88" s="282">
        <f>P88/51573215.38</f>
        <v>0.001647658758017891</v>
      </c>
      <c r="R88" s="286"/>
      <c r="S88" s="174"/>
    </row>
    <row r="89" spans="1:19" s="114" customFormat="1" ht="22.5">
      <c r="A89" s="266" t="s">
        <v>452</v>
      </c>
      <c r="B89" s="165" t="s">
        <v>400</v>
      </c>
      <c r="C89" s="184" t="s">
        <v>467</v>
      </c>
      <c r="D89" s="184" t="s">
        <v>468</v>
      </c>
      <c r="E89" s="268" t="s">
        <v>399</v>
      </c>
      <c r="F89" s="166" t="s">
        <v>330</v>
      </c>
      <c r="G89" s="108"/>
      <c r="H89" s="108"/>
      <c r="I89" s="272">
        <v>94000</v>
      </c>
      <c r="J89" s="166" t="s">
        <v>450</v>
      </c>
      <c r="K89" s="283">
        <v>183804.42</v>
      </c>
      <c r="L89" s="264">
        <v>361.67</v>
      </c>
      <c r="M89" s="277">
        <v>1.95583</v>
      </c>
      <c r="N89" s="268" t="s">
        <v>459</v>
      </c>
      <c r="O89" s="283">
        <v>183773.69</v>
      </c>
      <c r="P89" s="283">
        <v>183804.42</v>
      </c>
      <c r="Q89" s="282">
        <f>P89/51573215.38</f>
        <v>0.0035639511449053266</v>
      </c>
      <c r="R89" s="286"/>
      <c r="S89" s="174"/>
    </row>
    <row r="90" spans="1:19" s="114" customFormat="1" ht="22.5">
      <c r="A90" s="266" t="s">
        <v>496</v>
      </c>
      <c r="B90" s="165" t="s">
        <v>497</v>
      </c>
      <c r="C90" s="184" t="s">
        <v>467</v>
      </c>
      <c r="D90" s="184" t="s">
        <v>468</v>
      </c>
      <c r="E90" s="268" t="s">
        <v>498</v>
      </c>
      <c r="F90" s="166" t="s">
        <v>499</v>
      </c>
      <c r="G90" s="108"/>
      <c r="H90" s="108"/>
      <c r="I90" s="272"/>
      <c r="J90" s="166" t="s">
        <v>450</v>
      </c>
      <c r="K90" s="283"/>
      <c r="L90" s="264"/>
      <c r="M90" s="277">
        <v>1.95583</v>
      </c>
      <c r="N90" s="268"/>
      <c r="O90" s="283">
        <v>224875.47</v>
      </c>
      <c r="P90" s="283"/>
      <c r="Q90" s="282"/>
      <c r="R90" s="286"/>
      <c r="S90" s="174"/>
    </row>
    <row r="91" spans="1:19" s="114" customFormat="1" ht="22.5">
      <c r="A91" s="266" t="s">
        <v>500</v>
      </c>
      <c r="B91" s="165" t="s">
        <v>501</v>
      </c>
      <c r="C91" s="184" t="s">
        <v>467</v>
      </c>
      <c r="D91" s="184" t="s">
        <v>468</v>
      </c>
      <c r="E91" s="268" t="s">
        <v>498</v>
      </c>
      <c r="F91" s="166" t="s">
        <v>502</v>
      </c>
      <c r="G91" s="108"/>
      <c r="H91" s="108"/>
      <c r="I91" s="272"/>
      <c r="J91" s="166" t="s">
        <v>450</v>
      </c>
      <c r="K91" s="283"/>
      <c r="L91" s="264"/>
      <c r="M91" s="277">
        <v>1.95583</v>
      </c>
      <c r="N91" s="268"/>
      <c r="O91" s="283">
        <v>973463.53</v>
      </c>
      <c r="P91" s="283"/>
      <c r="Q91" s="282"/>
      <c r="R91" s="286"/>
      <c r="S91" s="174"/>
    </row>
    <row r="92" spans="1:19" s="114" customFormat="1" ht="22.5">
      <c r="A92" s="266" t="s">
        <v>503</v>
      </c>
      <c r="B92" s="165" t="s">
        <v>504</v>
      </c>
      <c r="C92" s="184" t="s">
        <v>467</v>
      </c>
      <c r="D92" s="184" t="s">
        <v>468</v>
      </c>
      <c r="E92" s="268" t="s">
        <v>498</v>
      </c>
      <c r="F92" s="166" t="s">
        <v>505</v>
      </c>
      <c r="G92" s="108"/>
      <c r="H92" s="108"/>
      <c r="I92" s="272"/>
      <c r="J92" s="166" t="s">
        <v>450</v>
      </c>
      <c r="K92" s="283"/>
      <c r="L92" s="264"/>
      <c r="M92" s="277">
        <v>1.95583</v>
      </c>
      <c r="N92" s="268"/>
      <c r="O92" s="283">
        <v>38862.34</v>
      </c>
      <c r="P92" s="283"/>
      <c r="Q92" s="282"/>
      <c r="R92" s="286"/>
      <c r="S92" s="174"/>
    </row>
    <row r="93" spans="1:19" s="114" customFormat="1" ht="11.25">
      <c r="A93" s="268"/>
      <c r="B93" s="184"/>
      <c r="C93" s="108"/>
      <c r="D93" s="108"/>
      <c r="E93" s="268"/>
      <c r="F93" s="108"/>
      <c r="G93" s="108"/>
      <c r="H93" s="108"/>
      <c r="I93" s="284"/>
      <c r="J93" s="108"/>
      <c r="K93" s="284"/>
      <c r="L93" s="172"/>
      <c r="M93" s="108"/>
      <c r="N93" s="108"/>
      <c r="O93" s="284"/>
      <c r="P93" s="284"/>
      <c r="Q93" s="280"/>
      <c r="R93" s="286"/>
      <c r="S93" s="174"/>
    </row>
    <row r="94" spans="1:19" ht="11.25">
      <c r="A94" s="268" t="s">
        <v>115</v>
      </c>
      <c r="B94" s="184"/>
      <c r="C94" s="110"/>
      <c r="D94" s="110"/>
      <c r="E94" s="110"/>
      <c r="F94" s="110"/>
      <c r="G94" s="110"/>
      <c r="H94" s="110"/>
      <c r="I94" s="273"/>
      <c r="J94" s="110"/>
      <c r="K94" s="171"/>
      <c r="L94" s="171"/>
      <c r="M94" s="110"/>
      <c r="N94" s="110"/>
      <c r="O94" s="171"/>
      <c r="P94" s="171"/>
      <c r="Q94" s="281"/>
      <c r="R94" s="287"/>
      <c r="S94" s="174"/>
    </row>
    <row r="95" spans="1:19" s="114" customFormat="1" ht="11.25">
      <c r="A95" s="268" t="s">
        <v>116</v>
      </c>
      <c r="B95" s="105"/>
      <c r="C95" s="108"/>
      <c r="D95" s="108"/>
      <c r="E95" s="108"/>
      <c r="F95" s="108"/>
      <c r="G95" s="108"/>
      <c r="H95" s="108"/>
      <c r="I95" s="274"/>
      <c r="J95" s="108"/>
      <c r="K95" s="172"/>
      <c r="L95" s="172"/>
      <c r="M95" s="108"/>
      <c r="N95" s="108"/>
      <c r="O95" s="172"/>
      <c r="P95" s="172"/>
      <c r="Q95" s="280"/>
      <c r="R95" s="286"/>
      <c r="S95" s="174"/>
    </row>
    <row r="96" spans="1:19" ht="11.25">
      <c r="A96" s="96" t="s">
        <v>113</v>
      </c>
      <c r="B96" s="184"/>
      <c r="C96" s="110"/>
      <c r="D96" s="110"/>
      <c r="E96" s="110"/>
      <c r="F96" s="110"/>
      <c r="G96" s="110"/>
      <c r="H96" s="110"/>
      <c r="I96" s="273"/>
      <c r="J96" s="110"/>
      <c r="K96" s="171"/>
      <c r="L96" s="171"/>
      <c r="M96" s="110"/>
      <c r="N96" s="110"/>
      <c r="O96" s="171"/>
      <c r="P96" s="171"/>
      <c r="Q96" s="281"/>
      <c r="R96" s="287"/>
      <c r="S96" s="174"/>
    </row>
    <row r="97" spans="1:19" ht="11.25">
      <c r="A97" s="268" t="s">
        <v>117</v>
      </c>
      <c r="B97" s="269"/>
      <c r="C97" s="110"/>
      <c r="D97" s="110"/>
      <c r="E97" s="110"/>
      <c r="F97" s="110"/>
      <c r="G97" s="110"/>
      <c r="H97" s="110"/>
      <c r="I97" s="273"/>
      <c r="J97" s="110"/>
      <c r="K97" s="171"/>
      <c r="L97" s="171"/>
      <c r="M97" s="110"/>
      <c r="N97" s="110"/>
      <c r="O97" s="171"/>
      <c r="P97" s="171"/>
      <c r="Q97" s="281"/>
      <c r="R97" s="287"/>
      <c r="S97" s="174"/>
    </row>
    <row r="98" spans="1:19" ht="22.5">
      <c r="A98" s="268" t="s">
        <v>506</v>
      </c>
      <c r="B98" s="165" t="s">
        <v>507</v>
      </c>
      <c r="C98" s="184" t="s">
        <v>467</v>
      </c>
      <c r="D98" s="184" t="s">
        <v>468</v>
      </c>
      <c r="E98" s="110" t="s">
        <v>508</v>
      </c>
      <c r="F98" s="110"/>
      <c r="G98" s="166" t="s">
        <v>509</v>
      </c>
      <c r="H98" s="166" t="s">
        <v>510</v>
      </c>
      <c r="I98" s="273"/>
      <c r="J98" s="110"/>
      <c r="K98" s="171"/>
      <c r="L98" s="171"/>
      <c r="M98" s="110"/>
      <c r="N98" s="110"/>
      <c r="O98" s="283">
        <v>800384.31</v>
      </c>
      <c r="P98" s="171"/>
      <c r="Q98" s="281"/>
      <c r="R98" s="287"/>
      <c r="S98" s="174"/>
    </row>
    <row r="99" spans="1:19" ht="11.25">
      <c r="A99" s="267" t="s">
        <v>150</v>
      </c>
      <c r="B99" s="269"/>
      <c r="C99" s="110" t="s">
        <v>98</v>
      </c>
      <c r="D99" s="110" t="s">
        <v>98</v>
      </c>
      <c r="E99" s="110" t="s">
        <v>98</v>
      </c>
      <c r="F99" s="110"/>
      <c r="G99" s="110"/>
      <c r="H99" s="110"/>
      <c r="I99" s="284">
        <f>SUM(I88:I97)</f>
        <v>179000</v>
      </c>
      <c r="J99" s="110"/>
      <c r="K99" s="284">
        <f>SUM(K88:K97)</f>
        <v>268779.48</v>
      </c>
      <c r="L99" s="171"/>
      <c r="M99" s="110"/>
      <c r="N99" s="110"/>
      <c r="O99" s="284">
        <f>SUM(O88:O98)</f>
        <v>2306350.5200000005</v>
      </c>
      <c r="P99" s="284">
        <f>SUM(P88:P97)</f>
        <v>268779.48</v>
      </c>
      <c r="Q99" s="279">
        <f>P99/51573215.38</f>
        <v>0.005211609902923217</v>
      </c>
      <c r="R99" s="287"/>
      <c r="S99" s="174"/>
    </row>
    <row r="100" spans="1:19" ht="11.25">
      <c r="A100" s="268" t="s">
        <v>149</v>
      </c>
      <c r="B100" s="165"/>
      <c r="C100" s="110"/>
      <c r="D100" s="110"/>
      <c r="E100" s="110"/>
      <c r="F100" s="110"/>
      <c r="G100" s="110"/>
      <c r="H100" s="110"/>
      <c r="I100" s="273"/>
      <c r="J100" s="110"/>
      <c r="K100" s="171"/>
      <c r="L100" s="171"/>
      <c r="M100" s="110"/>
      <c r="N100" s="110"/>
      <c r="O100" s="171"/>
      <c r="P100" s="171"/>
      <c r="Q100" s="281"/>
      <c r="R100" s="287"/>
      <c r="S100" s="174"/>
    </row>
    <row r="101" spans="1:19" ht="11.25">
      <c r="A101" s="267" t="s">
        <v>153</v>
      </c>
      <c r="B101" s="269"/>
      <c r="C101" s="110" t="s">
        <v>98</v>
      </c>
      <c r="D101" s="110" t="s">
        <v>98</v>
      </c>
      <c r="E101" s="110" t="s">
        <v>98</v>
      </c>
      <c r="F101" s="110"/>
      <c r="G101" s="110"/>
      <c r="H101" s="110"/>
      <c r="I101" s="273"/>
      <c r="J101" s="110"/>
      <c r="K101" s="171" t="s">
        <v>98</v>
      </c>
      <c r="L101" s="171"/>
      <c r="M101" s="110"/>
      <c r="N101" s="110"/>
      <c r="O101" s="171"/>
      <c r="P101" s="171"/>
      <c r="Q101" s="281"/>
      <c r="R101" s="287"/>
      <c r="S101" s="174"/>
    </row>
    <row r="102" spans="1:19" ht="20.25" customHeight="1">
      <c r="A102" s="96" t="s">
        <v>251</v>
      </c>
      <c r="B102" s="270"/>
      <c r="C102" s="110" t="s">
        <v>98</v>
      </c>
      <c r="D102" s="110" t="s">
        <v>98</v>
      </c>
      <c r="E102" s="110" t="s">
        <v>98</v>
      </c>
      <c r="F102" s="110"/>
      <c r="G102" s="110"/>
      <c r="H102" s="110"/>
      <c r="I102" s="273"/>
      <c r="J102" s="110"/>
      <c r="K102" s="171" t="s">
        <v>98</v>
      </c>
      <c r="L102" s="171"/>
      <c r="M102" s="110"/>
      <c r="N102" s="110"/>
      <c r="O102" s="171"/>
      <c r="P102" s="171"/>
      <c r="Q102" s="281"/>
      <c r="R102" s="287"/>
      <c r="S102" s="174"/>
    </row>
    <row r="103" spans="1:19" ht="16.5" customHeight="1">
      <c r="A103" s="268" t="s">
        <v>118</v>
      </c>
      <c r="B103" s="270"/>
      <c r="C103" s="110"/>
      <c r="D103" s="110"/>
      <c r="E103" s="110"/>
      <c r="F103" s="110"/>
      <c r="G103" s="110"/>
      <c r="H103" s="110"/>
      <c r="I103" s="273"/>
      <c r="J103" s="110"/>
      <c r="K103" s="171"/>
      <c r="L103" s="171"/>
      <c r="M103" s="110"/>
      <c r="N103" s="110"/>
      <c r="O103" s="171"/>
      <c r="P103" s="171"/>
      <c r="Q103" s="281"/>
      <c r="R103" s="287"/>
      <c r="S103" s="174"/>
    </row>
    <row r="104" spans="1:19" ht="15.75" customHeight="1">
      <c r="A104" s="268" t="s">
        <v>182</v>
      </c>
      <c r="B104" s="271"/>
      <c r="C104" s="110" t="s">
        <v>98</v>
      </c>
      <c r="D104" s="110" t="s">
        <v>98</v>
      </c>
      <c r="E104" s="110" t="s">
        <v>98</v>
      </c>
      <c r="F104" s="110"/>
      <c r="G104" s="110"/>
      <c r="H104" s="110"/>
      <c r="I104" s="273"/>
      <c r="J104" s="110"/>
      <c r="K104" s="171" t="s">
        <v>98</v>
      </c>
      <c r="L104" s="171"/>
      <c r="M104" s="110"/>
      <c r="N104" s="110"/>
      <c r="O104" s="171"/>
      <c r="P104" s="171"/>
      <c r="Q104" s="281"/>
      <c r="R104" s="287"/>
      <c r="S104" s="174"/>
    </row>
    <row r="105" spans="1:19" ht="15.75" customHeight="1">
      <c r="A105" s="268" t="s">
        <v>148</v>
      </c>
      <c r="B105" s="271"/>
      <c r="C105" s="110"/>
      <c r="D105" s="110"/>
      <c r="E105" s="110"/>
      <c r="F105" s="110"/>
      <c r="G105" s="110"/>
      <c r="H105" s="110"/>
      <c r="I105" s="273"/>
      <c r="J105" s="110"/>
      <c r="K105" s="171"/>
      <c r="L105" s="171"/>
      <c r="M105" s="110"/>
      <c r="N105" s="110"/>
      <c r="O105" s="171"/>
      <c r="P105" s="171"/>
      <c r="Q105" s="281"/>
      <c r="R105" s="287"/>
      <c r="S105" s="174"/>
    </row>
    <row r="106" spans="1:18" s="114" customFormat="1" ht="11.25">
      <c r="A106" s="268" t="s">
        <v>183</v>
      </c>
      <c r="B106" s="271"/>
      <c r="C106" s="108"/>
      <c r="D106" s="108"/>
      <c r="E106" s="108"/>
      <c r="F106" s="108"/>
      <c r="G106" s="108"/>
      <c r="H106" s="108"/>
      <c r="I106" s="274"/>
      <c r="J106" s="108"/>
      <c r="K106" s="172"/>
      <c r="L106" s="172"/>
      <c r="M106" s="108"/>
      <c r="N106" s="108"/>
      <c r="O106" s="172"/>
      <c r="P106" s="172"/>
      <c r="Q106" s="280"/>
      <c r="R106" s="286"/>
    </row>
    <row r="107" spans="1:18" s="114" customFormat="1" ht="11.25">
      <c r="A107" s="268" t="s">
        <v>11</v>
      </c>
      <c r="B107" s="271"/>
      <c r="C107" s="108"/>
      <c r="D107" s="108"/>
      <c r="E107" s="108"/>
      <c r="F107" s="108"/>
      <c r="G107" s="108"/>
      <c r="H107" s="108"/>
      <c r="I107" s="274"/>
      <c r="J107" s="108"/>
      <c r="K107" s="172"/>
      <c r="L107" s="172"/>
      <c r="M107" s="108"/>
      <c r="N107" s="108"/>
      <c r="O107" s="172"/>
      <c r="P107" s="172"/>
      <c r="Q107" s="280"/>
      <c r="R107" s="286"/>
    </row>
    <row r="108" spans="1:18" ht="18.75" customHeight="1">
      <c r="A108" s="267" t="s">
        <v>191</v>
      </c>
      <c r="B108" s="271"/>
      <c r="C108" s="110" t="s">
        <v>98</v>
      </c>
      <c r="D108" s="110" t="s">
        <v>98</v>
      </c>
      <c r="E108" s="110" t="s">
        <v>98</v>
      </c>
      <c r="F108" s="110"/>
      <c r="G108" s="110"/>
      <c r="H108" s="110"/>
      <c r="I108" s="273"/>
      <c r="J108" s="110"/>
      <c r="K108" s="171" t="s">
        <v>98</v>
      </c>
      <c r="L108" s="171"/>
      <c r="M108" s="110"/>
      <c r="N108" s="110"/>
      <c r="O108" s="171"/>
      <c r="P108" s="171"/>
      <c r="Q108" s="281"/>
      <c r="R108" s="287"/>
    </row>
    <row r="109" spans="1:18" ht="18.75" customHeight="1">
      <c r="A109" s="268" t="s">
        <v>301</v>
      </c>
      <c r="B109" s="271"/>
      <c r="C109" s="110"/>
      <c r="D109" s="110"/>
      <c r="E109" s="110"/>
      <c r="F109" s="110"/>
      <c r="G109" s="110"/>
      <c r="H109" s="110"/>
      <c r="I109" s="273"/>
      <c r="J109" s="110"/>
      <c r="K109" s="171"/>
      <c r="L109" s="171"/>
      <c r="M109" s="110"/>
      <c r="N109" s="110"/>
      <c r="O109" s="171"/>
      <c r="P109" s="171"/>
      <c r="Q109" s="281"/>
      <c r="R109" s="287"/>
    </row>
    <row r="110" spans="1:18" ht="19.5" customHeight="1">
      <c r="A110" s="267" t="s">
        <v>200</v>
      </c>
      <c r="B110" s="271"/>
      <c r="C110" s="110"/>
      <c r="D110" s="110"/>
      <c r="E110" s="110"/>
      <c r="F110" s="110"/>
      <c r="G110" s="110"/>
      <c r="H110" s="110"/>
      <c r="I110" s="273"/>
      <c r="J110" s="110"/>
      <c r="K110" s="171"/>
      <c r="L110" s="171"/>
      <c r="M110" s="110"/>
      <c r="N110" s="110"/>
      <c r="O110" s="171"/>
      <c r="P110" s="171"/>
      <c r="Q110" s="281"/>
      <c r="R110" s="287"/>
    </row>
    <row r="111" spans="1:18" ht="24" customHeight="1">
      <c r="A111" s="267" t="s">
        <v>152</v>
      </c>
      <c r="B111" s="271"/>
      <c r="C111" s="110"/>
      <c r="D111" s="110"/>
      <c r="E111" s="110"/>
      <c r="F111" s="110"/>
      <c r="G111" s="110"/>
      <c r="H111" s="110"/>
      <c r="I111" s="273"/>
      <c r="J111" s="110"/>
      <c r="K111" s="284">
        <f>SUM(K77,K81,K85,K99,K101,K108,K110)</f>
        <v>40066353.1</v>
      </c>
      <c r="L111" s="171"/>
      <c r="M111" s="110"/>
      <c r="N111" s="110"/>
      <c r="O111" s="284">
        <f>SUM(O77,O81,O85,O99,O101,O108,O110)</f>
        <v>57813825.95999999</v>
      </c>
      <c r="P111" s="284">
        <f>SUM(P77,P81,P85,P99,P101,P108,P110)</f>
        <v>40066353.1</v>
      </c>
      <c r="Q111" s="279">
        <f>P111/51573215.38</f>
        <v>0.7768829770411728</v>
      </c>
      <c r="R111" s="287"/>
    </row>
    <row r="112" spans="1:18" ht="21">
      <c r="A112" s="267" t="s">
        <v>244</v>
      </c>
      <c r="B112" s="271"/>
      <c r="C112" s="110"/>
      <c r="D112" s="110"/>
      <c r="E112" s="110"/>
      <c r="F112" s="110"/>
      <c r="G112" s="110"/>
      <c r="H112" s="110"/>
      <c r="I112" s="284"/>
      <c r="J112" s="110"/>
      <c r="K112" s="284">
        <f>K77+K81+K85</f>
        <v>39797573.620000005</v>
      </c>
      <c r="L112" s="171"/>
      <c r="M112" s="110"/>
      <c r="N112" s="110"/>
      <c r="O112" s="284">
        <f>SUM(O29:O73,O80,O83:O84,O90:O92,O98)</f>
        <v>56970445.849999994</v>
      </c>
      <c r="P112" s="284">
        <f>P77+P81+P85</f>
        <v>39797573.620000005</v>
      </c>
      <c r="Q112" s="279">
        <f>P112/51573215.38</f>
        <v>0.7716713671382497</v>
      </c>
      <c r="R112" s="111"/>
    </row>
    <row r="113" spans="1:18" ht="11.25">
      <c r="A113" s="267" t="s">
        <v>192</v>
      </c>
      <c r="B113" s="116"/>
      <c r="C113" s="110" t="s">
        <v>98</v>
      </c>
      <c r="D113" s="110" t="s">
        <v>98</v>
      </c>
      <c r="E113" s="110" t="s">
        <v>98</v>
      </c>
      <c r="F113" s="110"/>
      <c r="G113" s="110"/>
      <c r="H113" s="110"/>
      <c r="I113" s="284"/>
      <c r="J113" s="110"/>
      <c r="K113" s="284">
        <f>K77+K81+K85+K99</f>
        <v>40066353.1</v>
      </c>
      <c r="L113" s="171"/>
      <c r="M113" s="110"/>
      <c r="N113" s="110"/>
      <c r="O113" s="284">
        <f>O77+O81+O85+O99</f>
        <v>57813825.95999999</v>
      </c>
      <c r="P113" s="284">
        <f>P77+P81+P85+P99</f>
        <v>40066353.1</v>
      </c>
      <c r="Q113" s="279">
        <f>P113/51573215.38</f>
        <v>0.7768829770411728</v>
      </c>
      <c r="R113" s="111"/>
    </row>
    <row r="114" spans="1:18" s="114" customFormat="1" ht="18.75" customHeight="1">
      <c r="A114" s="117"/>
      <c r="B114" s="118"/>
      <c r="C114" s="119"/>
      <c r="D114" s="119"/>
      <c r="E114" s="119"/>
      <c r="F114" s="119"/>
      <c r="G114" s="119"/>
      <c r="H114" s="119"/>
      <c r="I114" s="173"/>
      <c r="J114" s="119"/>
      <c r="K114" s="173"/>
      <c r="L114" s="173"/>
      <c r="M114" s="119"/>
      <c r="N114" s="119"/>
      <c r="O114" s="173"/>
      <c r="P114" s="173"/>
      <c r="Q114" s="117"/>
      <c r="R114" s="117"/>
    </row>
    <row r="115" spans="1:18" s="114" customFormat="1" ht="49.5" customHeight="1">
      <c r="A115" s="428" t="s">
        <v>512</v>
      </c>
      <c r="B115" s="428"/>
      <c r="C115" s="428"/>
      <c r="D115" s="428"/>
      <c r="E115" s="428"/>
      <c r="F115" s="428"/>
      <c r="G115" s="428"/>
      <c r="H115" s="428"/>
      <c r="I115" s="428"/>
      <c r="J115" s="120"/>
      <c r="K115" s="181"/>
      <c r="L115" s="173"/>
      <c r="M115" s="119"/>
      <c r="N115" s="119"/>
      <c r="O115" s="173"/>
      <c r="P115" s="173"/>
      <c r="Q115" s="117"/>
      <c r="R115" s="117"/>
    </row>
    <row r="116" spans="1:18" s="114" customFormat="1" ht="14.25" customHeight="1">
      <c r="A116" s="424" t="s">
        <v>302</v>
      </c>
      <c r="B116" s="424"/>
      <c r="C116" s="424"/>
      <c r="D116" s="424"/>
      <c r="E116" s="424"/>
      <c r="F116" s="424"/>
      <c r="G116" s="424"/>
      <c r="H116" s="424"/>
      <c r="I116" s="424"/>
      <c r="J116" s="102"/>
      <c r="K116" s="178"/>
      <c r="L116" s="173"/>
      <c r="M116" s="119"/>
      <c r="N116" s="119"/>
      <c r="O116" s="173"/>
      <c r="P116" s="173"/>
      <c r="Q116" s="117"/>
      <c r="R116" s="117"/>
    </row>
    <row r="117" spans="9:18" s="114" customFormat="1" ht="13.5" customHeight="1">
      <c r="I117" s="174"/>
      <c r="K117" s="178"/>
      <c r="L117" s="173"/>
      <c r="M117" s="119"/>
      <c r="N117" s="119"/>
      <c r="O117" s="173"/>
      <c r="P117" s="173"/>
      <c r="Q117" s="117"/>
      <c r="R117" s="117"/>
    </row>
    <row r="118" spans="1:18" s="114" customFormat="1" ht="16.5" customHeight="1">
      <c r="A118" s="139" t="s">
        <v>513</v>
      </c>
      <c r="B118" s="345"/>
      <c r="C118" s="346"/>
      <c r="D118" s="347"/>
      <c r="E118" s="347"/>
      <c r="F118" s="347"/>
      <c r="G118" s="158" t="s">
        <v>206</v>
      </c>
      <c r="H118" s="347"/>
      <c r="I118" s="347"/>
      <c r="J118" s="347"/>
      <c r="K118" s="158" t="s">
        <v>321</v>
      </c>
      <c r="L118" s="159"/>
      <c r="M118" s="348"/>
      <c r="N118" s="348"/>
      <c r="O118" s="389" t="s">
        <v>322</v>
      </c>
      <c r="P118" s="389"/>
      <c r="Q118" s="117"/>
      <c r="R118" s="117"/>
    </row>
    <row r="119" spans="1:18" s="114" customFormat="1" ht="15" customHeight="1">
      <c r="A119" s="349"/>
      <c r="B119" s="349"/>
      <c r="C119" s="350"/>
      <c r="D119" s="347"/>
      <c r="E119" s="347"/>
      <c r="F119" s="347"/>
      <c r="G119" s="5" t="s">
        <v>520</v>
      </c>
      <c r="H119" s="5"/>
      <c r="I119" s="5"/>
      <c r="J119" s="347"/>
      <c r="K119" s="163"/>
      <c r="L119" s="163" t="s">
        <v>517</v>
      </c>
      <c r="M119" s="163"/>
      <c r="N119" s="350"/>
      <c r="O119" s="150"/>
      <c r="P119" s="327" t="s">
        <v>518</v>
      </c>
      <c r="Q119" s="117"/>
      <c r="R119" s="117"/>
    </row>
    <row r="120" spans="1:18" s="114" customFormat="1" ht="15.75" customHeight="1">
      <c r="A120" s="117"/>
      <c r="B120" s="118"/>
      <c r="C120" s="119"/>
      <c r="D120" s="119"/>
      <c r="E120" s="364"/>
      <c r="F120" s="119"/>
      <c r="G120" s="119"/>
      <c r="H120" s="365"/>
      <c r="I120" s="101"/>
      <c r="J120" s="365"/>
      <c r="K120" s="366"/>
      <c r="L120" s="365"/>
      <c r="M120" s="101"/>
      <c r="N120" s="365"/>
      <c r="O120" s="119"/>
      <c r="P120" s="119"/>
      <c r="Q120" s="117"/>
      <c r="R120" s="117"/>
    </row>
    <row r="121" spans="9:18" s="114" customFormat="1" ht="10.5">
      <c r="I121" s="174"/>
      <c r="K121" s="173"/>
      <c r="L121" s="173"/>
      <c r="M121" s="119"/>
      <c r="N121" s="119"/>
      <c r="O121" s="173"/>
      <c r="P121" s="173"/>
      <c r="Q121" s="117"/>
      <c r="R121" s="117"/>
    </row>
    <row r="122" spans="1:18" s="114" customFormat="1" ht="11.25">
      <c r="A122" s="121"/>
      <c r="B122" s="118"/>
      <c r="C122" s="119"/>
      <c r="D122" s="119"/>
      <c r="E122" s="119"/>
      <c r="F122" s="119"/>
      <c r="G122" s="119"/>
      <c r="H122" s="119"/>
      <c r="I122" s="173"/>
      <c r="J122" s="119"/>
      <c r="K122" s="173"/>
      <c r="L122" s="173"/>
      <c r="M122" s="119"/>
      <c r="N122" s="119"/>
      <c r="O122" s="173"/>
      <c r="P122" s="173"/>
      <c r="Q122" s="117"/>
      <c r="R122" s="117"/>
    </row>
    <row r="123" spans="1:18" s="114" customFormat="1" ht="11.25">
      <c r="A123" s="102"/>
      <c r="B123" s="119"/>
      <c r="C123" s="119"/>
      <c r="D123" s="119"/>
      <c r="E123" s="119"/>
      <c r="F123" s="119"/>
      <c r="G123" s="119"/>
      <c r="H123" s="119"/>
      <c r="I123" s="173"/>
      <c r="J123" s="119"/>
      <c r="K123" s="173"/>
      <c r="L123" s="173"/>
      <c r="M123" s="119"/>
      <c r="N123" s="119"/>
      <c r="O123" s="173"/>
      <c r="P123" s="173"/>
      <c r="Q123" s="117"/>
      <c r="R123" s="117"/>
    </row>
    <row r="124" spans="1:18" ht="17.25" customHeight="1">
      <c r="A124" s="122"/>
      <c r="B124" s="102"/>
      <c r="C124" s="118"/>
      <c r="D124" s="118"/>
      <c r="E124" s="118"/>
      <c r="F124" s="118"/>
      <c r="G124" s="118"/>
      <c r="H124" s="118"/>
      <c r="I124" s="176"/>
      <c r="J124" s="118"/>
      <c r="K124" s="176"/>
      <c r="L124" s="176"/>
      <c r="M124" s="118"/>
      <c r="N124" s="118"/>
      <c r="O124" s="176"/>
      <c r="P124" s="176"/>
      <c r="Q124" s="102"/>
      <c r="R124" s="102"/>
    </row>
    <row r="125" spans="1:18" s="114" customFormat="1" ht="11.25">
      <c r="A125" s="123"/>
      <c r="B125" s="118"/>
      <c r="C125" s="119"/>
      <c r="D125" s="119"/>
      <c r="E125" s="119"/>
      <c r="F125" s="119"/>
      <c r="G125" s="119"/>
      <c r="H125" s="119"/>
      <c r="I125" s="173"/>
      <c r="J125" s="119"/>
      <c r="K125" s="173"/>
      <c r="L125" s="173"/>
      <c r="M125" s="119"/>
      <c r="N125" s="119"/>
      <c r="O125" s="173"/>
      <c r="P125" s="173"/>
      <c r="Q125" s="117"/>
      <c r="R125" s="117"/>
    </row>
    <row r="126" spans="1:18" s="114" customFormat="1" ht="11.25">
      <c r="A126" s="124"/>
      <c r="B126" s="121"/>
      <c r="C126" s="119"/>
      <c r="D126" s="119"/>
      <c r="E126" s="119"/>
      <c r="F126" s="119"/>
      <c r="G126" s="119"/>
      <c r="H126" s="119"/>
      <c r="I126" s="173"/>
      <c r="J126" s="119"/>
      <c r="K126" s="173"/>
      <c r="L126" s="173"/>
      <c r="M126" s="119"/>
      <c r="N126" s="119"/>
      <c r="O126" s="173"/>
      <c r="P126" s="173"/>
      <c r="Q126" s="117"/>
      <c r="R126" s="117"/>
    </row>
    <row r="127" spans="1:18" s="114" customFormat="1" ht="11.25">
      <c r="A127" s="125"/>
      <c r="B127" s="118"/>
      <c r="C127" s="119"/>
      <c r="D127" s="119"/>
      <c r="E127" s="119"/>
      <c r="F127" s="119"/>
      <c r="G127" s="119"/>
      <c r="H127" s="119"/>
      <c r="I127" s="173"/>
      <c r="J127" s="119"/>
      <c r="K127" s="173"/>
      <c r="L127" s="173"/>
      <c r="M127" s="119"/>
      <c r="N127" s="119"/>
      <c r="O127" s="173"/>
      <c r="P127" s="173"/>
      <c r="Q127" s="117"/>
      <c r="R127" s="117"/>
    </row>
    <row r="128" spans="1:18" s="114" customFormat="1" ht="22.5" customHeight="1">
      <c r="A128" s="125"/>
      <c r="B128" s="121"/>
      <c r="C128" s="119"/>
      <c r="D128" s="119"/>
      <c r="E128" s="119"/>
      <c r="F128" s="119"/>
      <c r="G128" s="119"/>
      <c r="H128" s="119"/>
      <c r="I128" s="173"/>
      <c r="J128" s="119"/>
      <c r="K128" s="173"/>
      <c r="L128" s="173"/>
      <c r="M128" s="119"/>
      <c r="N128" s="119"/>
      <c r="O128" s="173"/>
      <c r="P128" s="173"/>
      <c r="Q128" s="117"/>
      <c r="R128" s="117"/>
    </row>
    <row r="129" spans="1:18" s="114" customFormat="1" ht="11.25">
      <c r="A129" s="125"/>
      <c r="B129" s="118"/>
      <c r="C129" s="119"/>
      <c r="D129" s="119"/>
      <c r="E129" s="119"/>
      <c r="F129" s="119"/>
      <c r="G129" s="119"/>
      <c r="H129" s="119"/>
      <c r="I129" s="173"/>
      <c r="J129" s="119"/>
      <c r="K129" s="173"/>
      <c r="L129" s="173"/>
      <c r="M129" s="119"/>
      <c r="N129" s="119"/>
      <c r="O129" s="173"/>
      <c r="P129" s="173"/>
      <c r="Q129" s="117"/>
      <c r="R129" s="117"/>
    </row>
    <row r="130" spans="1:18" s="114" customFormat="1" ht="11.25">
      <c r="A130" s="126"/>
      <c r="B130" s="127"/>
      <c r="C130" s="119"/>
      <c r="D130" s="119"/>
      <c r="E130" s="119"/>
      <c r="F130" s="119"/>
      <c r="G130" s="119"/>
      <c r="H130" s="119"/>
      <c r="I130" s="173"/>
      <c r="J130" s="119"/>
      <c r="K130" s="173"/>
      <c r="L130" s="173"/>
      <c r="M130" s="119"/>
      <c r="N130" s="119"/>
      <c r="O130" s="173"/>
      <c r="P130" s="173"/>
      <c r="Q130" s="117"/>
      <c r="R130" s="117"/>
    </row>
    <row r="131" spans="1:18" s="114" customFormat="1" ht="11.25">
      <c r="A131" s="124"/>
      <c r="B131" s="127"/>
      <c r="C131" s="119"/>
      <c r="D131" s="119"/>
      <c r="E131" s="119"/>
      <c r="F131" s="119"/>
      <c r="G131" s="119"/>
      <c r="H131" s="119"/>
      <c r="I131" s="173"/>
      <c r="J131" s="119"/>
      <c r="K131" s="173"/>
      <c r="L131" s="173"/>
      <c r="M131" s="119"/>
      <c r="N131" s="119"/>
      <c r="O131" s="173"/>
      <c r="P131" s="173"/>
      <c r="Q131" s="117"/>
      <c r="R131" s="117"/>
    </row>
    <row r="132" spans="1:18" ht="11.25">
      <c r="A132" s="124"/>
      <c r="B132" s="118"/>
      <c r="C132" s="118"/>
      <c r="D132" s="118"/>
      <c r="E132" s="118"/>
      <c r="F132" s="118"/>
      <c r="G132" s="118"/>
      <c r="H132" s="118"/>
      <c r="I132" s="176"/>
      <c r="J132" s="118"/>
      <c r="K132" s="176"/>
      <c r="L132" s="176"/>
      <c r="M132" s="118"/>
      <c r="N132" s="118"/>
      <c r="O132" s="176"/>
      <c r="P132" s="176"/>
      <c r="Q132" s="102"/>
      <c r="R132" s="102"/>
    </row>
    <row r="133" spans="1:18" ht="11.25">
      <c r="A133" s="124"/>
      <c r="B133" s="121"/>
      <c r="C133" s="118"/>
      <c r="D133" s="118"/>
      <c r="E133" s="118"/>
      <c r="F133" s="118"/>
      <c r="G133" s="118"/>
      <c r="H133" s="118"/>
      <c r="I133" s="176"/>
      <c r="J133" s="118"/>
      <c r="K133" s="176"/>
      <c r="L133" s="176"/>
      <c r="M133" s="118"/>
      <c r="N133" s="118"/>
      <c r="O133" s="176"/>
      <c r="P133" s="176"/>
      <c r="Q133" s="102"/>
      <c r="R133" s="102"/>
    </row>
    <row r="134" spans="1:18" ht="11.25">
      <c r="A134" s="124"/>
      <c r="B134" s="118"/>
      <c r="C134" s="118"/>
      <c r="D134" s="118"/>
      <c r="E134" s="118"/>
      <c r="F134" s="118"/>
      <c r="G134" s="118"/>
      <c r="H134" s="118"/>
      <c r="I134" s="176"/>
      <c r="J134" s="118"/>
      <c r="K134" s="176"/>
      <c r="L134" s="176"/>
      <c r="M134" s="118"/>
      <c r="N134" s="118"/>
      <c r="O134" s="176"/>
      <c r="P134" s="176"/>
      <c r="Q134" s="102"/>
      <c r="R134" s="102"/>
    </row>
    <row r="135" spans="1:18" ht="11.25">
      <c r="A135" s="124"/>
      <c r="B135" s="118"/>
      <c r="C135" s="118"/>
      <c r="D135" s="118"/>
      <c r="E135" s="118"/>
      <c r="F135" s="118"/>
      <c r="G135" s="118"/>
      <c r="H135" s="118"/>
      <c r="I135" s="176"/>
      <c r="J135" s="118"/>
      <c r="K135" s="176"/>
      <c r="L135" s="176"/>
      <c r="M135" s="118"/>
      <c r="N135" s="118"/>
      <c r="O135" s="176"/>
      <c r="P135" s="176"/>
      <c r="Q135" s="102"/>
      <c r="R135" s="102"/>
    </row>
    <row r="136" spans="1:18" ht="38.25" customHeight="1">
      <c r="A136" s="124"/>
      <c r="B136" s="118"/>
      <c r="C136" s="118"/>
      <c r="D136" s="118"/>
      <c r="E136" s="118"/>
      <c r="F136" s="118"/>
      <c r="G136" s="118"/>
      <c r="H136" s="118"/>
      <c r="I136" s="176"/>
      <c r="J136" s="118"/>
      <c r="K136" s="176"/>
      <c r="L136" s="176"/>
      <c r="M136" s="118"/>
      <c r="N136" s="118"/>
      <c r="O136" s="176"/>
      <c r="P136" s="176"/>
      <c r="Q136" s="102"/>
      <c r="R136" s="102"/>
    </row>
    <row r="137" spans="1:18" ht="15" customHeight="1">
      <c r="A137" s="124"/>
      <c r="B137" s="118"/>
      <c r="C137" s="118"/>
      <c r="D137" s="118"/>
      <c r="E137" s="118"/>
      <c r="F137" s="118"/>
      <c r="G137" s="118"/>
      <c r="H137" s="118"/>
      <c r="I137" s="176"/>
      <c r="J137" s="118"/>
      <c r="K137" s="176"/>
      <c r="L137" s="176"/>
      <c r="M137" s="118"/>
      <c r="N137" s="118"/>
      <c r="O137" s="176"/>
      <c r="P137" s="176"/>
      <c r="Q137" s="102"/>
      <c r="R137" s="102"/>
    </row>
    <row r="138" spans="1:18" s="114" customFormat="1" ht="11.25">
      <c r="A138" s="124"/>
      <c r="B138" s="119"/>
      <c r="C138" s="119"/>
      <c r="D138" s="119"/>
      <c r="E138" s="119"/>
      <c r="F138" s="119"/>
      <c r="G138" s="119"/>
      <c r="H138" s="119"/>
      <c r="I138" s="173"/>
      <c r="J138" s="119"/>
      <c r="K138" s="173"/>
      <c r="L138" s="173"/>
      <c r="M138" s="119"/>
      <c r="N138" s="119"/>
      <c r="O138" s="173"/>
      <c r="P138" s="173"/>
      <c r="Q138" s="117"/>
      <c r="R138" s="117"/>
    </row>
    <row r="139" spans="1:18" s="114" customFormat="1" ht="11.25">
      <c r="A139" s="124"/>
      <c r="B139" s="119"/>
      <c r="C139" s="119"/>
      <c r="D139" s="119"/>
      <c r="E139" s="119"/>
      <c r="F139" s="119"/>
      <c r="G139" s="119"/>
      <c r="H139" s="119"/>
      <c r="I139" s="173"/>
      <c r="J139" s="119"/>
      <c r="K139" s="173"/>
      <c r="L139" s="173"/>
      <c r="M139" s="119"/>
      <c r="N139" s="119"/>
      <c r="O139" s="173"/>
      <c r="P139" s="173"/>
      <c r="Q139" s="117"/>
      <c r="R139" s="117"/>
    </row>
    <row r="140" spans="1:18" s="114" customFormat="1" ht="11.25">
      <c r="A140" s="124"/>
      <c r="B140" s="119"/>
      <c r="C140" s="119"/>
      <c r="D140" s="119"/>
      <c r="E140" s="119"/>
      <c r="F140" s="119"/>
      <c r="G140" s="119"/>
      <c r="H140" s="119"/>
      <c r="I140" s="173"/>
      <c r="J140" s="119"/>
      <c r="K140" s="173"/>
      <c r="L140" s="173"/>
      <c r="M140" s="119"/>
      <c r="N140" s="119"/>
      <c r="O140" s="173"/>
      <c r="P140" s="173"/>
      <c r="Q140" s="117"/>
      <c r="R140" s="117"/>
    </row>
    <row r="141" spans="1:18" s="114" customFormat="1" ht="10.5">
      <c r="A141" s="126"/>
      <c r="B141" s="119"/>
      <c r="C141" s="119"/>
      <c r="D141" s="119"/>
      <c r="E141" s="119"/>
      <c r="F141" s="119"/>
      <c r="G141" s="119"/>
      <c r="H141" s="119"/>
      <c r="I141" s="173"/>
      <c r="J141" s="119"/>
      <c r="K141" s="173"/>
      <c r="L141" s="173"/>
      <c r="M141" s="119"/>
      <c r="N141" s="119"/>
      <c r="O141" s="173"/>
      <c r="P141" s="173"/>
      <c r="Q141" s="117"/>
      <c r="R141" s="117"/>
    </row>
    <row r="142" spans="1:18" ht="27.75" customHeight="1">
      <c r="A142" s="124"/>
      <c r="B142" s="118"/>
      <c r="C142" s="118"/>
      <c r="D142" s="118"/>
      <c r="E142" s="118"/>
      <c r="F142" s="118"/>
      <c r="G142" s="118"/>
      <c r="H142" s="118"/>
      <c r="I142" s="176"/>
      <c r="J142" s="118"/>
      <c r="K142" s="176"/>
      <c r="L142" s="176"/>
      <c r="M142" s="118"/>
      <c r="N142" s="118"/>
      <c r="O142" s="176"/>
      <c r="P142" s="176"/>
      <c r="Q142" s="102"/>
      <c r="R142" s="102"/>
    </row>
    <row r="143" spans="1:18" ht="14.25" customHeight="1">
      <c r="A143" s="124"/>
      <c r="B143" s="118"/>
      <c r="C143" s="118"/>
      <c r="D143" s="118"/>
      <c r="E143" s="118"/>
      <c r="F143" s="118"/>
      <c r="G143" s="118"/>
      <c r="H143" s="118"/>
      <c r="I143" s="176"/>
      <c r="J143" s="118"/>
      <c r="K143" s="176"/>
      <c r="L143" s="176"/>
      <c r="M143" s="118"/>
      <c r="N143" s="118"/>
      <c r="O143" s="176"/>
      <c r="P143" s="176"/>
      <c r="Q143" s="102"/>
      <c r="R143" s="102"/>
    </row>
    <row r="144" spans="1:18" s="114" customFormat="1" ht="16.5" customHeight="1">
      <c r="A144" s="126"/>
      <c r="B144" s="118"/>
      <c r="C144" s="119"/>
      <c r="D144" s="119"/>
      <c r="E144" s="119"/>
      <c r="F144" s="119"/>
      <c r="G144" s="119"/>
      <c r="H144" s="119"/>
      <c r="I144" s="173"/>
      <c r="J144" s="119"/>
      <c r="K144" s="173"/>
      <c r="L144" s="173"/>
      <c r="M144" s="119"/>
      <c r="N144" s="119"/>
      <c r="O144" s="173"/>
      <c r="P144" s="173"/>
      <c r="Q144" s="117"/>
      <c r="R144" s="117"/>
    </row>
    <row r="145" spans="1:18" s="114" customFormat="1" ht="16.5" customHeight="1">
      <c r="A145" s="122"/>
      <c r="B145" s="118"/>
      <c r="C145" s="119"/>
      <c r="D145" s="119"/>
      <c r="E145" s="119"/>
      <c r="F145" s="119"/>
      <c r="G145" s="119"/>
      <c r="H145" s="119"/>
      <c r="I145" s="173"/>
      <c r="J145" s="119"/>
      <c r="K145" s="173"/>
      <c r="L145" s="173"/>
      <c r="M145" s="119"/>
      <c r="N145" s="119"/>
      <c r="O145" s="173"/>
      <c r="P145" s="173"/>
      <c r="Q145" s="117"/>
      <c r="R145" s="117"/>
    </row>
    <row r="146" spans="1:18" s="114" customFormat="1" ht="15.75" customHeight="1">
      <c r="A146" s="117"/>
      <c r="B146" s="118"/>
      <c r="C146" s="119"/>
      <c r="D146" s="119"/>
      <c r="E146" s="119"/>
      <c r="F146" s="119"/>
      <c r="G146" s="119"/>
      <c r="H146" s="119"/>
      <c r="I146" s="173"/>
      <c r="J146" s="119"/>
      <c r="K146" s="173"/>
      <c r="L146" s="173"/>
      <c r="M146" s="119"/>
      <c r="N146" s="119"/>
      <c r="O146" s="173"/>
      <c r="P146" s="173"/>
      <c r="Q146" s="117"/>
      <c r="R146" s="117"/>
    </row>
    <row r="147" spans="1:18" s="114" customFormat="1" ht="9.75" customHeight="1">
      <c r="A147" s="117"/>
      <c r="B147" s="118"/>
      <c r="C147" s="119"/>
      <c r="D147" s="119"/>
      <c r="E147" s="119"/>
      <c r="F147" s="119"/>
      <c r="G147" s="119"/>
      <c r="H147" s="119"/>
      <c r="I147" s="173"/>
      <c r="J147" s="119"/>
      <c r="K147" s="173"/>
      <c r="L147" s="173"/>
      <c r="M147" s="119"/>
      <c r="N147" s="119"/>
      <c r="O147" s="173"/>
      <c r="P147" s="173"/>
      <c r="Q147" s="117"/>
      <c r="R147" s="117"/>
    </row>
    <row r="148" spans="1:18" s="114" customFormat="1" ht="14.25" customHeight="1">
      <c r="A148" s="117"/>
      <c r="B148" s="118"/>
      <c r="C148" s="119"/>
      <c r="D148" s="119"/>
      <c r="E148" s="119"/>
      <c r="F148" s="119"/>
      <c r="G148" s="119"/>
      <c r="H148" s="119"/>
      <c r="I148" s="173"/>
      <c r="J148" s="119"/>
      <c r="K148" s="173"/>
      <c r="L148" s="173"/>
      <c r="M148" s="119"/>
      <c r="N148" s="119"/>
      <c r="O148" s="173"/>
      <c r="P148" s="173"/>
      <c r="Q148" s="117"/>
      <c r="R148" s="117"/>
    </row>
    <row r="149" spans="1:18" s="114" customFormat="1" ht="9.75" customHeight="1">
      <c r="A149" s="117"/>
      <c r="B149" s="118"/>
      <c r="C149" s="119"/>
      <c r="D149" s="119"/>
      <c r="E149" s="119"/>
      <c r="F149" s="119"/>
      <c r="G149" s="119"/>
      <c r="H149" s="119"/>
      <c r="I149" s="173"/>
      <c r="J149" s="119"/>
      <c r="K149" s="173"/>
      <c r="L149" s="173"/>
      <c r="M149" s="119"/>
      <c r="N149" s="119"/>
      <c r="O149" s="173"/>
      <c r="P149" s="173"/>
      <c r="Q149" s="117"/>
      <c r="R149" s="117"/>
    </row>
    <row r="150" spans="1:18" s="114" customFormat="1" ht="9.75" customHeight="1">
      <c r="A150" s="117"/>
      <c r="B150" s="118"/>
      <c r="C150" s="119"/>
      <c r="D150" s="119"/>
      <c r="E150" s="119"/>
      <c r="F150" s="119"/>
      <c r="G150" s="119"/>
      <c r="H150" s="119"/>
      <c r="I150" s="173"/>
      <c r="J150" s="119"/>
      <c r="K150" s="173"/>
      <c r="L150" s="173"/>
      <c r="M150" s="119"/>
      <c r="N150" s="119"/>
      <c r="O150" s="173"/>
      <c r="P150" s="173"/>
      <c r="Q150" s="117"/>
      <c r="R150" s="117"/>
    </row>
    <row r="151" spans="1:18" s="114" customFormat="1" ht="9.75" customHeight="1">
      <c r="A151" s="117"/>
      <c r="B151" s="118"/>
      <c r="C151" s="119"/>
      <c r="D151" s="119"/>
      <c r="E151" s="119"/>
      <c r="F151" s="119"/>
      <c r="G151" s="119"/>
      <c r="H151" s="119"/>
      <c r="I151" s="173"/>
      <c r="J151" s="119"/>
      <c r="K151" s="173"/>
      <c r="L151" s="173"/>
      <c r="M151" s="119"/>
      <c r="N151" s="119"/>
      <c r="O151" s="173"/>
      <c r="P151" s="173"/>
      <c r="Q151" s="117"/>
      <c r="R151" s="117"/>
    </row>
    <row r="152" spans="1:18" s="114" customFormat="1" ht="10.5">
      <c r="A152" s="117"/>
      <c r="B152" s="119"/>
      <c r="C152" s="119"/>
      <c r="D152" s="119"/>
      <c r="E152" s="119"/>
      <c r="F152" s="119"/>
      <c r="G152" s="119"/>
      <c r="H152" s="119"/>
      <c r="I152" s="173"/>
      <c r="J152" s="119"/>
      <c r="K152" s="173"/>
      <c r="L152" s="173"/>
      <c r="M152" s="119"/>
      <c r="N152" s="119"/>
      <c r="O152" s="173"/>
      <c r="P152" s="173"/>
      <c r="Q152" s="117"/>
      <c r="R152" s="117"/>
    </row>
    <row r="153" spans="1:18" ht="28.5" customHeight="1">
      <c r="A153" s="102"/>
      <c r="B153" s="118"/>
      <c r="C153" s="118"/>
      <c r="D153" s="118"/>
      <c r="E153" s="118"/>
      <c r="F153" s="118"/>
      <c r="G153" s="118"/>
      <c r="H153" s="118"/>
      <c r="I153" s="176"/>
      <c r="J153" s="118"/>
      <c r="K153" s="176"/>
      <c r="L153" s="176"/>
      <c r="M153" s="118"/>
      <c r="N153" s="118"/>
      <c r="O153" s="176"/>
      <c r="P153" s="176"/>
      <c r="Q153" s="102"/>
      <c r="R153" s="102"/>
    </row>
    <row r="154" spans="1:18" ht="11.25">
      <c r="A154" s="102"/>
      <c r="B154" s="118"/>
      <c r="C154" s="118"/>
      <c r="D154" s="118"/>
      <c r="E154" s="118"/>
      <c r="F154" s="118"/>
      <c r="G154" s="118"/>
      <c r="H154" s="118"/>
      <c r="I154" s="176"/>
      <c r="J154" s="118"/>
      <c r="K154" s="176"/>
      <c r="L154" s="176"/>
      <c r="M154" s="118"/>
      <c r="N154" s="118"/>
      <c r="O154" s="176"/>
      <c r="P154" s="176"/>
      <c r="Q154" s="102"/>
      <c r="R154" s="102"/>
    </row>
    <row r="155" spans="1:18" ht="11.25">
      <c r="A155" s="102"/>
      <c r="B155" s="118"/>
      <c r="C155" s="118"/>
      <c r="D155" s="118"/>
      <c r="E155" s="118"/>
      <c r="F155" s="118"/>
      <c r="G155" s="118"/>
      <c r="H155" s="118"/>
      <c r="I155" s="176"/>
      <c r="J155" s="118"/>
      <c r="K155" s="176"/>
      <c r="L155" s="176"/>
      <c r="M155" s="118"/>
      <c r="N155" s="118"/>
      <c r="O155" s="176"/>
      <c r="P155" s="176"/>
      <c r="Q155" s="102"/>
      <c r="R155" s="102"/>
    </row>
    <row r="156" spans="1:18" ht="11.25">
      <c r="A156" s="102"/>
      <c r="B156" s="118"/>
      <c r="C156" s="118"/>
      <c r="D156" s="118"/>
      <c r="E156" s="118"/>
      <c r="F156" s="118"/>
      <c r="G156" s="118"/>
      <c r="H156" s="118"/>
      <c r="I156" s="176"/>
      <c r="J156" s="118"/>
      <c r="K156" s="176"/>
      <c r="L156" s="176"/>
      <c r="M156" s="118"/>
      <c r="N156" s="118"/>
      <c r="O156" s="176"/>
      <c r="P156" s="176"/>
      <c r="Q156" s="102"/>
      <c r="R156" s="102"/>
    </row>
    <row r="157" spans="1:18" ht="11.25">
      <c r="A157" s="102"/>
      <c r="B157" s="118"/>
      <c r="C157" s="118"/>
      <c r="D157" s="118"/>
      <c r="E157" s="118"/>
      <c r="F157" s="118"/>
      <c r="G157" s="118"/>
      <c r="H157" s="118"/>
      <c r="I157" s="176"/>
      <c r="J157" s="118"/>
      <c r="K157" s="176"/>
      <c r="L157" s="176"/>
      <c r="M157" s="118"/>
      <c r="N157" s="118"/>
      <c r="O157" s="176"/>
      <c r="P157" s="176"/>
      <c r="Q157" s="102"/>
      <c r="R157" s="102"/>
    </row>
    <row r="158" spans="12:16" ht="49.5" customHeight="1">
      <c r="L158" s="176"/>
      <c r="M158" s="118"/>
      <c r="N158" s="118"/>
      <c r="O158" s="176"/>
      <c r="P158" s="176"/>
    </row>
    <row r="160" spans="12:16" ht="15" customHeight="1">
      <c r="L160" s="175"/>
      <c r="M160" s="101"/>
      <c r="N160" s="101"/>
      <c r="O160" s="175"/>
      <c r="P160" s="175"/>
    </row>
    <row r="161" spans="1:11" ht="11.25">
      <c r="A161" s="102"/>
      <c r="B161" s="102"/>
      <c r="C161" s="102"/>
      <c r="D161" s="102"/>
      <c r="E161" s="102"/>
      <c r="F161" s="102"/>
      <c r="G161" s="102"/>
      <c r="H161" s="102"/>
      <c r="I161" s="178"/>
      <c r="J161" s="102"/>
      <c r="K161" s="178"/>
    </row>
    <row r="162" spans="1:11" ht="11.25">
      <c r="A162" s="102"/>
      <c r="B162" s="102"/>
      <c r="C162" s="102"/>
      <c r="D162" s="102"/>
      <c r="E162" s="102" t="s">
        <v>138</v>
      </c>
      <c r="F162" s="102"/>
      <c r="G162" s="102"/>
      <c r="H162" s="102"/>
      <c r="I162" s="178"/>
      <c r="J162" s="102"/>
      <c r="K162" s="178"/>
    </row>
    <row r="171" spans="5:10" ht="11.25">
      <c r="E171" s="102"/>
      <c r="F171" s="102"/>
      <c r="G171" s="102"/>
      <c r="H171" s="102"/>
      <c r="I171" s="178"/>
      <c r="J171" s="102"/>
    </row>
  </sheetData>
  <mergeCells count="26">
    <mergeCell ref="L1:Q1"/>
    <mergeCell ref="A116:I116"/>
    <mergeCell ref="N9:N12"/>
    <mergeCell ref="O9:O12"/>
    <mergeCell ref="P9:P12"/>
    <mergeCell ref="A115:I115"/>
    <mergeCell ref="K8:P8"/>
    <mergeCell ref="Q8:Q12"/>
    <mergeCell ref="B9:B12"/>
    <mergeCell ref="C9:C12"/>
    <mergeCell ref="R8:R12"/>
    <mergeCell ref="E9:E12"/>
    <mergeCell ref="F9:F12"/>
    <mergeCell ref="G9:G12"/>
    <mergeCell ref="H9:H12"/>
    <mergeCell ref="I9:I12"/>
    <mergeCell ref="J9:J12"/>
    <mergeCell ref="K9:K12"/>
    <mergeCell ref="L9:L12"/>
    <mergeCell ref="M9:M12"/>
    <mergeCell ref="O118:P118"/>
    <mergeCell ref="D9:D12"/>
    <mergeCell ref="A5:B5"/>
    <mergeCell ref="A6:B6"/>
    <mergeCell ref="A8:A12"/>
    <mergeCell ref="B8:H8"/>
  </mergeCells>
  <printOptions/>
  <pageMargins left="0.25" right="0.28" top="0.57" bottom="0.42" header="0.3" footer="0.31"/>
  <pageSetup fitToHeight="3" fitToWidth="1" horizontalDpi="300" verticalDpi="300" orientation="landscape" paperSize="9" scale="53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:C36"/>
    </sheetView>
  </sheetViews>
  <sheetFormatPr defaultColWidth="9.140625" defaultRowHeight="12" customHeight="1"/>
  <cols>
    <col min="1" max="1" width="48.57421875" style="1" customWidth="1"/>
    <col min="2" max="2" width="12.421875" style="1" customWidth="1"/>
    <col min="3" max="3" width="14.28125" style="1" customWidth="1"/>
    <col min="4" max="16384" width="9.140625" style="1" customWidth="1"/>
  </cols>
  <sheetData>
    <row r="1" ht="12" customHeight="1">
      <c r="C1" s="27" t="s">
        <v>303</v>
      </c>
    </row>
    <row r="2" spans="1:5" ht="14.25" customHeight="1">
      <c r="A2" s="22"/>
      <c r="B2" s="22"/>
      <c r="C2" s="5"/>
      <c r="D2" s="22"/>
      <c r="E2" s="22"/>
    </row>
    <row r="3" spans="1:5" ht="12" customHeight="1">
      <c r="A3" s="398" t="s">
        <v>154</v>
      </c>
      <c r="B3" s="398"/>
      <c r="C3" s="5"/>
      <c r="D3" s="5"/>
      <c r="E3" s="5"/>
    </row>
    <row r="4" spans="1:5" ht="12" customHeight="1">
      <c r="A4" s="434" t="s">
        <v>155</v>
      </c>
      <c r="B4" s="379"/>
      <c r="C4" s="9"/>
      <c r="D4" s="21"/>
      <c r="E4" s="21"/>
    </row>
    <row r="5" spans="1:5" ht="12" customHeight="1">
      <c r="A5" s="9"/>
      <c r="B5" s="9"/>
      <c r="C5" s="9"/>
      <c r="D5" s="21"/>
      <c r="E5" s="21"/>
    </row>
    <row r="6" spans="1:5" ht="12" customHeight="1">
      <c r="A6" s="9"/>
      <c r="B6" s="9"/>
      <c r="C6" s="9"/>
      <c r="D6" s="21"/>
      <c r="E6" s="21"/>
    </row>
    <row r="7" spans="1:5" ht="12" customHeight="1">
      <c r="A7" s="20" t="s">
        <v>326</v>
      </c>
      <c r="B7" s="432" t="s">
        <v>324</v>
      </c>
      <c r="C7" s="432"/>
      <c r="D7" s="5"/>
      <c r="E7" s="5"/>
    </row>
    <row r="8" spans="1:4" ht="12" customHeight="1">
      <c r="A8" s="23" t="s">
        <v>323</v>
      </c>
      <c r="B8" s="21"/>
      <c r="C8" s="24"/>
      <c r="D8" s="5"/>
    </row>
    <row r="9" spans="1:4" ht="12" customHeight="1">
      <c r="A9" s="23"/>
      <c r="B9" s="21"/>
      <c r="C9" s="24"/>
      <c r="D9" s="5"/>
    </row>
    <row r="10" spans="1:4" ht="12" customHeight="1">
      <c r="A10" s="23"/>
      <c r="B10" s="21"/>
      <c r="C10" s="24" t="s">
        <v>82</v>
      </c>
      <c r="D10" s="5"/>
    </row>
    <row r="11" spans="1:5" ht="17.25" customHeight="1">
      <c r="A11" s="376" t="s">
        <v>100</v>
      </c>
      <c r="B11" s="396" t="s">
        <v>156</v>
      </c>
      <c r="C11" s="396"/>
      <c r="D11" s="21"/>
      <c r="E11" s="21"/>
    </row>
    <row r="12" spans="1:3" ht="33.75" customHeight="1">
      <c r="A12" s="433"/>
      <c r="B12" s="185" t="s">
        <v>157</v>
      </c>
      <c r="C12" s="185" t="s">
        <v>158</v>
      </c>
    </row>
    <row r="13" spans="1:3" ht="18.75" customHeight="1">
      <c r="A13" s="185" t="s">
        <v>6</v>
      </c>
      <c r="B13" s="185">
        <v>1</v>
      </c>
      <c r="C13" s="185">
        <v>2</v>
      </c>
    </row>
    <row r="14" spans="1:3" ht="19.5" customHeight="1">
      <c r="A14" s="214" t="s">
        <v>159</v>
      </c>
      <c r="B14" s="217"/>
      <c r="C14" s="217"/>
    </row>
    <row r="15" spans="1:3" ht="18.75" customHeight="1">
      <c r="A15" s="217" t="s">
        <v>304</v>
      </c>
      <c r="B15" s="218">
        <v>33030.19</v>
      </c>
      <c r="C15" s="218">
        <v>33030.19</v>
      </c>
    </row>
    <row r="16" spans="1:7" ht="18.75" customHeight="1">
      <c r="A16" s="217" t="s">
        <v>177</v>
      </c>
      <c r="B16" s="218">
        <v>101371.46</v>
      </c>
      <c r="C16" s="218">
        <v>172982.77</v>
      </c>
      <c r="G16" s="25"/>
    </row>
    <row r="17" spans="1:7" ht="14.25" customHeight="1">
      <c r="A17" s="217" t="s">
        <v>233</v>
      </c>
      <c r="B17" s="218">
        <v>12880.1</v>
      </c>
      <c r="C17" s="329">
        <v>26628</v>
      </c>
      <c r="G17" s="25"/>
    </row>
    <row r="18" spans="1:3" ht="18.75" customHeight="1">
      <c r="A18" s="217" t="s">
        <v>305</v>
      </c>
      <c r="B18" s="218"/>
      <c r="C18" s="218"/>
    </row>
    <row r="19" spans="1:3" ht="18.75" customHeight="1">
      <c r="A19" s="217" t="s">
        <v>306</v>
      </c>
      <c r="B19" s="218"/>
      <c r="C19" s="218"/>
    </row>
    <row r="20" spans="1:3" ht="16.5" customHeight="1">
      <c r="A20" s="330" t="s">
        <v>164</v>
      </c>
      <c r="B20" s="220">
        <f>SUM(B15:B19)</f>
        <v>147281.75000000003</v>
      </c>
      <c r="C20" s="220">
        <f>SUM(C15:C19)</f>
        <v>232640.96</v>
      </c>
    </row>
    <row r="21" spans="1:3" ht="15.75" customHeight="1">
      <c r="A21" s="214" t="s">
        <v>163</v>
      </c>
      <c r="B21" s="217"/>
      <c r="C21" s="217"/>
    </row>
    <row r="22" spans="1:3" ht="15.75" customHeight="1">
      <c r="A22" s="217" t="s">
        <v>235</v>
      </c>
      <c r="B22" s="331"/>
      <c r="C22" s="331"/>
    </row>
    <row r="23" spans="1:3" ht="17.25" customHeight="1">
      <c r="A23" s="224" t="s">
        <v>160</v>
      </c>
      <c r="B23" s="331"/>
      <c r="C23" s="331"/>
    </row>
    <row r="24" spans="1:3" ht="15" customHeight="1">
      <c r="A24" s="224" t="s">
        <v>161</v>
      </c>
      <c r="B24" s="331"/>
      <c r="C24" s="331"/>
    </row>
    <row r="25" spans="1:3" ht="14.25" customHeight="1">
      <c r="A25" s="217" t="s">
        <v>234</v>
      </c>
      <c r="B25" s="331"/>
      <c r="C25" s="331"/>
    </row>
    <row r="26" spans="1:3" ht="16.5" customHeight="1">
      <c r="A26" s="330" t="s">
        <v>162</v>
      </c>
      <c r="B26" s="330">
        <f>SUM(B22:B25)</f>
        <v>0</v>
      </c>
      <c r="C26" s="330">
        <f>SUM(C22:C25)</f>
        <v>0</v>
      </c>
    </row>
    <row r="27" spans="1:3" ht="15" customHeight="1">
      <c r="A27" s="227"/>
      <c r="B27" s="332"/>
      <c r="C27" s="332"/>
    </row>
    <row r="28" spans="1:3" ht="12.75" customHeight="1">
      <c r="A28" s="139" t="s">
        <v>513</v>
      </c>
      <c r="B28" s="31"/>
      <c r="C28" s="11"/>
    </row>
    <row r="29" ht="12.75" customHeight="1"/>
    <row r="30" spans="1:3" ht="12.75" customHeight="1">
      <c r="A30" s="26" t="s">
        <v>206</v>
      </c>
      <c r="B30" s="158" t="s">
        <v>519</v>
      </c>
      <c r="C30" s="160"/>
    </row>
    <row r="31" spans="1:4" ht="12" customHeight="1">
      <c r="A31" s="1" t="s">
        <v>520</v>
      </c>
      <c r="B31" s="149"/>
      <c r="C31" s="207" t="s">
        <v>521</v>
      </c>
      <c r="D31" s="8"/>
    </row>
    <row r="32" spans="2:4" ht="12" customHeight="1">
      <c r="B32" s="150"/>
      <c r="C32" s="150"/>
      <c r="D32" s="8"/>
    </row>
    <row r="33" spans="2:5" ht="12" customHeight="1">
      <c r="B33" s="150"/>
      <c r="C33" s="150"/>
      <c r="D33" s="8"/>
      <c r="E33" s="8"/>
    </row>
    <row r="34" spans="2:5" ht="12" customHeight="1">
      <c r="B34" s="150"/>
      <c r="C34" s="150"/>
      <c r="D34" s="8"/>
      <c r="E34" s="8"/>
    </row>
    <row r="35" spans="2:5" ht="12" customHeight="1">
      <c r="B35" s="389" t="s">
        <v>322</v>
      </c>
      <c r="C35" s="389"/>
      <c r="D35" s="8"/>
      <c r="E35" s="8"/>
    </row>
    <row r="36" spans="2:5" ht="12" customHeight="1">
      <c r="B36" s="150"/>
      <c r="C36" s="327" t="s">
        <v>518</v>
      </c>
      <c r="D36" s="8"/>
      <c r="E36" s="8"/>
    </row>
    <row r="37" spans="4:5" ht="12" customHeight="1">
      <c r="D37" s="8"/>
      <c r="E37" s="8"/>
    </row>
    <row r="38" spans="4:5" ht="12" customHeight="1">
      <c r="D38" s="8"/>
      <c r="E38" s="8"/>
    </row>
    <row r="39" spans="4:5" ht="12" customHeight="1">
      <c r="D39" s="8"/>
      <c r="E39" s="8"/>
    </row>
  </sheetData>
  <mergeCells count="6">
    <mergeCell ref="B35:C35"/>
    <mergeCell ref="A3:B3"/>
    <mergeCell ref="B11:C11"/>
    <mergeCell ref="B7:C7"/>
    <mergeCell ref="A11:A12"/>
    <mergeCell ref="A4:B4"/>
  </mergeCells>
  <printOptions/>
  <pageMargins left="1.33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Mario</cp:lastModifiedBy>
  <cp:lastPrinted>2008-04-30T10:47:29Z</cp:lastPrinted>
  <dcterms:created xsi:type="dcterms:W3CDTF">2004-03-04T10:58:58Z</dcterms:created>
  <dcterms:modified xsi:type="dcterms:W3CDTF">2008-05-12T07:20:41Z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