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49'!$A$1:$E$63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<sst xmlns="http://schemas.openxmlformats.org/spreadsheetml/2006/main" count="3151" uniqueCount="1499">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</sst>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44377</v>
      </c>
    </row>
    <row r="8" spans="2:3" ht="15.75">
      <c r="B8" s="24" t="s">
        <v>235</v>
      </c>
      <c r="C8" s="265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ГЛОБАЛНИ ЗАЩИТНИ КОМПАНИИ 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30.06.2021 г.</v>
      </c>
      <c r="C4" s="659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0"/>
      <c r="F18" s="618">
        <f>E18/'1-SB'!$C$47</f>
        <v>0</v>
      </c>
    </row>
    <row r="19" spans="1:6" ht="15.75">
      <c r="A19" s="305"/>
      <c r="B19" s="53"/>
      <c r="C19" s="579"/>
      <c r="D19" s="305"/>
      <c r="E19" s="230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C26" sqref="C2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ГЛОБАЛНИ ЗАЩИТНИ КОМПАНИИ 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30.06.2021 г.</v>
      </c>
      <c r="B4" s="696"/>
      <c r="C4" s="696"/>
      <c r="D4" s="696"/>
      <c r="E4" s="75" t="s">
        <v>914</v>
      </c>
      <c r="F4" s="223">
        <f>ReportedCompletionDate</f>
        <v>44407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3"/>
  <sheetViews>
    <sheetView zoomScale="80" zoomScaleNormal="80" zoomScalePageLayoutView="0" workbookViewId="0" topLeftCell="A1">
      <selection activeCell="D16" sqref="D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4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ГЛОБАЛНИ ЗАЩИТНИ КОМПАНИИ 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30.06.2021 г.</v>
      </c>
      <c r="B4" s="697"/>
      <c r="C4" s="697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0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6"/>
      <c r="C15" s="276"/>
      <c r="D15" s="277"/>
      <c r="E15" s="596"/>
    </row>
    <row r="16" spans="1:5" s="544" customFormat="1" ht="15.75">
      <c r="A16" s="589"/>
      <c r="B16" s="278"/>
      <c r="C16" s="276"/>
      <c r="D16" s="277"/>
      <c r="E16" s="596"/>
    </row>
    <row r="17" spans="1:5" s="544" customFormat="1" ht="15.75">
      <c r="A17" s="589"/>
      <c r="B17" s="278"/>
      <c r="C17" s="276"/>
      <c r="D17" s="277"/>
      <c r="E17" s="596"/>
    </row>
    <row r="18" spans="1:5" s="544" customFormat="1" ht="15.75">
      <c r="A18" s="589"/>
      <c r="B18" s="278"/>
      <c r="C18" s="276"/>
      <c r="D18" s="277"/>
      <c r="E18" s="596"/>
    </row>
    <row r="19" spans="1:5" s="544" customFormat="1" ht="15.75">
      <c r="A19" s="589"/>
      <c r="B19" s="276"/>
      <c r="C19" s="276"/>
      <c r="D19" s="277"/>
      <c r="E19" s="596"/>
    </row>
    <row r="20" spans="1:5" s="544" customFormat="1" ht="15.75">
      <c r="A20" s="589"/>
      <c r="B20" s="276"/>
      <c r="C20" s="276"/>
      <c r="D20" s="277"/>
      <c r="E20" s="596"/>
    </row>
    <row r="21" spans="1:5" s="544" customFormat="1" ht="15.75">
      <c r="A21" s="589"/>
      <c r="B21" s="278"/>
      <c r="C21" s="276"/>
      <c r="D21" s="277"/>
      <c r="E21" s="596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6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8"/>
      <c r="C26" s="276"/>
      <c r="D26" s="279"/>
      <c r="E26" s="597"/>
    </row>
    <row r="27" spans="1:5" s="544" customFormat="1" ht="15.75">
      <c r="A27" s="589"/>
      <c r="B27" s="278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6"/>
      <c r="C29" s="276"/>
      <c r="D29" s="279"/>
      <c r="E29" s="597"/>
    </row>
    <row r="30" spans="1:5" s="544" customFormat="1" ht="15.75">
      <c r="A30" s="589"/>
      <c r="B30" s="276"/>
      <c r="C30" s="276"/>
      <c r="D30" s="279"/>
      <c r="E30" s="597"/>
    </row>
    <row r="31" spans="1:5" s="544" customFormat="1" ht="15.75">
      <c r="A31" s="589"/>
      <c r="B31" s="276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s="544" customFormat="1" ht="15.75">
      <c r="A34" s="589"/>
      <c r="B34" s="278"/>
      <c r="C34" s="276"/>
      <c r="D34" s="279"/>
      <c r="E34" s="597"/>
    </row>
    <row r="35" spans="1:5" s="544" customFormat="1" ht="15.75">
      <c r="A35" s="589"/>
      <c r="B35" s="278"/>
      <c r="C35" s="276"/>
      <c r="D35" s="279"/>
      <c r="E35" s="597"/>
    </row>
    <row r="36" spans="1:5" s="544" customFormat="1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  <row r="61" spans="1:5" ht="15.75">
      <c r="A61" s="589"/>
      <c r="B61" s="278"/>
      <c r="C61" s="276"/>
      <c r="D61" s="279"/>
      <c r="E61" s="597"/>
    </row>
    <row r="62" spans="1:5" ht="15.75">
      <c r="A62" s="589"/>
      <c r="B62" s="278"/>
      <c r="C62" s="276"/>
      <c r="D62" s="279"/>
      <c r="E62" s="597"/>
    </row>
    <row r="63" spans="1:5" ht="15.75">
      <c r="A63" s="589"/>
      <c r="B63" s="278"/>
      <c r="C63" s="276"/>
      <c r="D63" s="279"/>
      <c r="E63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3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ГЛОБАЛНИ ЗАЩИТНИ КОМПАНИИ 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44407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13" sqref="E1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ГЛОБАЛНИ ЗАЩИТНИ КОМПАНИИ 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833866</v>
      </c>
      <c r="E11" s="347">
        <f>'1-SB'!D47</f>
        <v>716290</v>
      </c>
      <c r="F11" s="345"/>
    </row>
    <row r="12" spans="2:6" ht="15.75">
      <c r="B12" s="341"/>
      <c r="C12" s="341" t="s">
        <v>1353</v>
      </c>
      <c r="D12" s="346">
        <f>'1-SB'!G47</f>
        <v>833866</v>
      </c>
      <c r="E12" s="347">
        <f>'1-SB'!H47</f>
        <v>716290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165657</v>
      </c>
      <c r="E19" s="346">
        <f>'1-SB'!C25</f>
        <v>165657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165657</v>
      </c>
      <c r="E20" s="356">
        <f>'1-SB'!C22</f>
        <v>165657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941594</v>
      </c>
      <c r="E26" s="360">
        <f>'1-SB'!G11</f>
        <v>941594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-158920</v>
      </c>
      <c r="E27" s="360">
        <f>'1-SB'!G16</f>
        <v>-158920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221503</v>
      </c>
      <c r="E28" s="360">
        <f>'1-SB'!G19+'1-SB'!G21</f>
        <v>221503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-172473</v>
      </c>
      <c r="E29" s="360">
        <f>'1-SB'!G20+'1-SB'!G22</f>
        <v>-172473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831704</v>
      </c>
      <c r="E30" s="362">
        <f>'1-SB'!G24</f>
        <v>831704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3966</v>
      </c>
      <c r="F41" s="363">
        <f>D41-E41</f>
        <v>-3966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2162</v>
      </c>
      <c r="F44" s="363">
        <f>D44-E44</f>
        <v>-2162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664243</v>
      </c>
      <c r="F47" s="363">
        <f>D47-E47</f>
        <v>-664243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Глобални Защитни Компании </v>
      </c>
      <c r="B3" s="386" t="str">
        <f aca="true" t="shared" si="1" ref="B3:B34">dfRG</f>
        <v>РГ-05-1406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Глобални Защитни Компании </v>
      </c>
      <c r="B4" s="386" t="str">
        <f t="shared" si="1"/>
        <v>РГ-05-1406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Глобални Защитни Компании </v>
      </c>
      <c r="B5" s="386" t="str">
        <f t="shared" si="1"/>
        <v>РГ-05-1406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Глобални Защитни Компании </v>
      </c>
      <c r="B6" s="386" t="str">
        <f t="shared" si="1"/>
        <v>РГ-05-1406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Глобални Защитни Компании </v>
      </c>
      <c r="B7" s="386" t="str">
        <f t="shared" si="1"/>
        <v>РГ-05-1406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Глобални Защитни Компании </v>
      </c>
      <c r="B8" s="386" t="str">
        <f t="shared" si="1"/>
        <v>РГ-05-1406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Глобални Защитни Компании </v>
      </c>
      <c r="B9" s="386" t="str">
        <f t="shared" si="1"/>
        <v>РГ-05-1406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Глобални Защитни Компании </v>
      </c>
      <c r="B10" s="386" t="str">
        <f t="shared" si="1"/>
        <v>РГ-05-1406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Глобални Защитни Компании </v>
      </c>
      <c r="B11" s="386" t="str">
        <f t="shared" si="1"/>
        <v>РГ-05-1406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Глобални Защитни Компании </v>
      </c>
      <c r="B12" s="386" t="str">
        <f t="shared" si="1"/>
        <v>РГ-05-1406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Глобални Защитни Компании </v>
      </c>
      <c r="B13" s="386" t="str">
        <f t="shared" si="1"/>
        <v>РГ-05-1406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Глобални Защитни Компании </v>
      </c>
      <c r="B14" s="386" t="str">
        <f t="shared" si="1"/>
        <v>РГ-05-1406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Глобални Защитни Компании </v>
      </c>
      <c r="B15" s="386" t="str">
        <f t="shared" si="1"/>
        <v>РГ-05-1406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165657</v>
      </c>
    </row>
    <row r="16" spans="1:7" ht="15.75">
      <c r="A16" s="385" t="str">
        <f t="shared" si="0"/>
        <v>ДФ ДСК Глобални Защитни Компании </v>
      </c>
      <c r="B16" s="386" t="str">
        <f t="shared" si="1"/>
        <v>РГ-05-1406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Глобални Защитни Компании </v>
      </c>
      <c r="B17" s="386" t="str">
        <f t="shared" si="1"/>
        <v>РГ-05-1406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Глобални Защитни Компании </v>
      </c>
      <c r="B18" s="386" t="str">
        <f t="shared" si="1"/>
        <v>РГ-05-1406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165657</v>
      </c>
    </row>
    <row r="19" spans="1:7" ht="15.75">
      <c r="A19" s="385" t="str">
        <f t="shared" si="0"/>
        <v>ДФ ДСК Глобални Защитни Компании </v>
      </c>
      <c r="B19" s="386" t="str">
        <f t="shared" si="1"/>
        <v>РГ-05-1406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Глобални Защитни Компании </v>
      </c>
      <c r="B20" s="386" t="str">
        <f t="shared" si="1"/>
        <v>РГ-05-1406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90055</v>
      </c>
    </row>
    <row r="21" spans="1:7" ht="15.75">
      <c r="A21" s="385" t="str">
        <f t="shared" si="0"/>
        <v>ДФ ДСК Глобални Защитни Компании </v>
      </c>
      <c r="B21" s="386" t="str">
        <f t="shared" si="1"/>
        <v>РГ-05-1406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90055</v>
      </c>
    </row>
    <row r="22" spans="1:7" ht="15.75">
      <c r="A22" s="385" t="str">
        <f t="shared" si="0"/>
        <v>ДФ ДСК Глобални Защитни Компании </v>
      </c>
      <c r="B22" s="386" t="str">
        <f t="shared" si="1"/>
        <v>РГ-05-1406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Глобални Защитни Компании </v>
      </c>
      <c r="B23" s="386" t="str">
        <f t="shared" si="1"/>
        <v>РГ-05-1406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ДФ ДСК Глобални Защитни Компании </v>
      </c>
      <c r="B24" s="386" t="str">
        <f t="shared" si="1"/>
        <v>РГ-05-1406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Глобални Защитни Компании </v>
      </c>
      <c r="B25" s="386" t="str">
        <f t="shared" si="1"/>
        <v>РГ-05-1406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Глобални Защитни Компании </v>
      </c>
      <c r="B26" s="386" t="str">
        <f t="shared" si="1"/>
        <v>РГ-05-1406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574188</v>
      </c>
    </row>
    <row r="27" spans="1:7" ht="15.75">
      <c r="A27" s="385" t="str">
        <f t="shared" si="0"/>
        <v>ДФ ДСК Глобални Защитни Компании </v>
      </c>
      <c r="B27" s="386" t="str">
        <f t="shared" si="1"/>
        <v>РГ-05-1406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Глобални Защитни Компании </v>
      </c>
      <c r="B28" s="386" t="str">
        <f t="shared" si="1"/>
        <v>РГ-05-1406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Глобални Защитни Компании </v>
      </c>
      <c r="B29" s="386" t="str">
        <f t="shared" si="1"/>
        <v>РГ-05-1406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Глобални Защитни Компании </v>
      </c>
      <c r="B30" s="386" t="str">
        <f t="shared" si="1"/>
        <v>РГ-05-1406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664243</v>
      </c>
    </row>
    <row r="31" spans="1:7" ht="15.75">
      <c r="A31" s="385" t="str">
        <f t="shared" si="0"/>
        <v>ДФ ДСК Глобални Защитни Компании </v>
      </c>
      <c r="B31" s="386" t="str">
        <f t="shared" si="1"/>
        <v>РГ-05-1406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Глобални Защитни Компании </v>
      </c>
      <c r="B32" s="386" t="str">
        <f t="shared" si="1"/>
        <v>РГ-05-1406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ДФ ДСК Глобални Защитни Компании </v>
      </c>
      <c r="B33" s="386" t="str">
        <f t="shared" si="1"/>
        <v>РГ-05-1406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Глобални Защитни Компании </v>
      </c>
      <c r="B34" s="386" t="str">
        <f t="shared" si="1"/>
        <v>РГ-05-1406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Глобални Защитни Компании </v>
      </c>
      <c r="B35" s="386" t="str">
        <f aca="true" t="shared" si="4" ref="B35:B58">dfRG</f>
        <v>РГ-05-1406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3966</v>
      </c>
    </row>
    <row r="36" spans="1:7" ht="15.75">
      <c r="A36" s="385" t="str">
        <f t="shared" si="3"/>
        <v>ДФ ДСК Глобални Защитни Компании </v>
      </c>
      <c r="B36" s="386" t="str">
        <f t="shared" si="4"/>
        <v>РГ-05-1406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3966</v>
      </c>
    </row>
    <row r="37" spans="1:7" ht="15.75">
      <c r="A37" s="385" t="str">
        <f t="shared" si="3"/>
        <v>ДФ ДСК Глобални Защитни Компании </v>
      </c>
      <c r="B37" s="386" t="str">
        <f t="shared" si="4"/>
        <v>РГ-05-1406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Глобални Защитни Компании </v>
      </c>
      <c r="B38" s="386" t="str">
        <f t="shared" si="4"/>
        <v>РГ-05-1406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833866</v>
      </c>
    </row>
    <row r="39" spans="1:7" ht="15.75">
      <c r="A39" s="385" t="str">
        <f t="shared" si="3"/>
        <v>ДФ ДСК Глобални Защитни Компании </v>
      </c>
      <c r="B39" s="386" t="str">
        <f t="shared" si="4"/>
        <v>РГ-05-1406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833866</v>
      </c>
    </row>
    <row r="40" spans="1:7" ht="15.75">
      <c r="A40" s="404" t="str">
        <f t="shared" si="3"/>
        <v>ДФ ДСК Глобални Защитни Компании </v>
      </c>
      <c r="B40" s="405" t="str">
        <f t="shared" si="4"/>
        <v>РГ-05-1406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Глобални Защитни Компании </v>
      </c>
      <c r="B41" s="405" t="str">
        <f t="shared" si="4"/>
        <v>РГ-05-1406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941594</v>
      </c>
    </row>
    <row r="42" spans="1:7" ht="15.75">
      <c r="A42" s="404" t="str">
        <f t="shared" si="3"/>
        <v>ДФ ДСК Глобални Защитни Компании </v>
      </c>
      <c r="B42" s="405" t="str">
        <f t="shared" si="4"/>
        <v>РГ-05-1406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Глобални Защитни Компании </v>
      </c>
      <c r="B43" s="405" t="str">
        <f t="shared" si="4"/>
        <v>РГ-05-1406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-158920</v>
      </c>
    </row>
    <row r="44" spans="1:7" ht="15.75">
      <c r="A44" s="404" t="str">
        <f t="shared" si="3"/>
        <v>ДФ ДСК Глобални Защитни Компании </v>
      </c>
      <c r="B44" s="405" t="str">
        <f t="shared" si="4"/>
        <v>РГ-05-1406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Глобални Защитни Компании </v>
      </c>
      <c r="B45" s="405" t="str">
        <f t="shared" si="4"/>
        <v>РГ-05-1406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Глобални Защитни Компании </v>
      </c>
      <c r="B46" s="405" t="str">
        <f t="shared" si="4"/>
        <v>РГ-05-1406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-158920</v>
      </c>
    </row>
    <row r="47" spans="1:7" ht="15.75">
      <c r="A47" s="404" t="str">
        <f t="shared" si="3"/>
        <v>ДФ ДСК Глобални Защитни Компании </v>
      </c>
      <c r="B47" s="405" t="str">
        <f t="shared" si="4"/>
        <v>РГ-05-1406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Глобални Защитни Компании </v>
      </c>
      <c r="B48" s="405" t="str">
        <f t="shared" si="4"/>
        <v>РГ-05-1406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-14208</v>
      </c>
    </row>
    <row r="49" spans="1:7" ht="15.75">
      <c r="A49" s="404" t="str">
        <f t="shared" si="3"/>
        <v>ДФ ДСК Глобални Защитни Компании </v>
      </c>
      <c r="B49" s="405" t="str">
        <f t="shared" si="4"/>
        <v>РГ-05-1406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158265</v>
      </c>
    </row>
    <row r="50" spans="1:7" ht="15.75">
      <c r="A50" s="404" t="str">
        <f t="shared" si="3"/>
        <v>ДФ ДСК Глобални Защитни Компании </v>
      </c>
      <c r="B50" s="405" t="str">
        <f t="shared" si="4"/>
        <v>РГ-05-1406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-172473</v>
      </c>
    </row>
    <row r="51" spans="1:7" ht="15.75">
      <c r="A51" s="404" t="str">
        <f t="shared" si="3"/>
        <v>ДФ ДСК Глобални Защитни Компании </v>
      </c>
      <c r="B51" s="405" t="str">
        <f t="shared" si="4"/>
        <v>РГ-05-1406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63238</v>
      </c>
    </row>
    <row r="52" spans="1:7" ht="15.75">
      <c r="A52" s="404" t="str">
        <f t="shared" si="3"/>
        <v>ДФ ДСК Глобални Защитни Компании </v>
      </c>
      <c r="B52" s="405" t="str">
        <f t="shared" si="4"/>
        <v>РГ-05-1406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Глобални Защитни Компании </v>
      </c>
      <c r="B53" s="405" t="str">
        <f t="shared" si="4"/>
        <v>РГ-05-1406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49030</v>
      </c>
    </row>
    <row r="54" spans="1:7" ht="15.75">
      <c r="A54" s="404" t="str">
        <f t="shared" si="3"/>
        <v>ДФ ДСК Глобални Защитни Компании </v>
      </c>
      <c r="B54" s="405" t="str">
        <f t="shared" si="4"/>
        <v>РГ-05-1406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831704</v>
      </c>
    </row>
    <row r="55" spans="1:7" ht="15.75">
      <c r="A55" s="404" t="str">
        <f t="shared" si="3"/>
        <v>ДФ ДСК Глобални Защитни Компании </v>
      </c>
      <c r="B55" s="405" t="str">
        <f t="shared" si="4"/>
        <v>РГ-05-1406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Глобални Защитни Компании </v>
      </c>
      <c r="B56" s="405" t="str">
        <f t="shared" si="4"/>
        <v>РГ-05-1406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Глобални Защитни Компании </v>
      </c>
      <c r="B57" s="405" t="str">
        <f t="shared" si="4"/>
        <v>РГ-05-1406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2104</v>
      </c>
    </row>
    <row r="58" spans="1:7" ht="15.75">
      <c r="A58" s="404" t="str">
        <f t="shared" si="3"/>
        <v>ДФ ДСК Глобални Защитни Компании </v>
      </c>
      <c r="B58" s="405" t="str">
        <f t="shared" si="4"/>
        <v>РГ-05-1406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1684</v>
      </c>
    </row>
    <row r="60" spans="1:7" ht="15.75">
      <c r="A60" s="404" t="str">
        <f aca="true" t="shared" si="6" ref="A60:A81">dfName</f>
        <v>ДФ ДСК Глобални Защитни Компании </v>
      </c>
      <c r="B60" s="405" t="str">
        <f aca="true" t="shared" si="7" ref="B60:B81">dfRG</f>
        <v>РГ-05-1406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Глобални Защитни Компании </v>
      </c>
      <c r="B61" s="405" t="str">
        <f t="shared" si="7"/>
        <v>РГ-05-1406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Глобални Защитни Компании </v>
      </c>
      <c r="B62" s="405" t="str">
        <f t="shared" si="7"/>
        <v>РГ-05-1406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Глобални Защитни Компании </v>
      </c>
      <c r="B63" s="405" t="str">
        <f t="shared" si="7"/>
        <v>РГ-05-1406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Глобални Защитни Компании </v>
      </c>
      <c r="B64" s="405" t="str">
        <f t="shared" si="7"/>
        <v>РГ-05-1406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Глобални Защитни Компании </v>
      </c>
      <c r="B65" s="405" t="str">
        <f t="shared" si="7"/>
        <v>РГ-05-1406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Глобални Защитни Компании </v>
      </c>
      <c r="B66" s="405" t="str">
        <f t="shared" si="7"/>
        <v>РГ-05-1406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Глобални Защитни Компании </v>
      </c>
      <c r="B67" s="405" t="str">
        <f t="shared" si="7"/>
        <v>РГ-05-1406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58</v>
      </c>
    </row>
    <row r="68" spans="1:7" ht="15.75">
      <c r="A68" s="404" t="str">
        <f t="shared" si="6"/>
        <v>ДФ ДСК Глобални Защитни Компании </v>
      </c>
      <c r="B68" s="405" t="str">
        <f t="shared" si="7"/>
        <v>РГ-05-1406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Глобални Защитни Компании </v>
      </c>
      <c r="B69" s="405" t="str">
        <f t="shared" si="7"/>
        <v>РГ-05-1406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2162</v>
      </c>
    </row>
    <row r="70" spans="1:7" ht="15.75">
      <c r="A70" s="404" t="str">
        <f t="shared" si="6"/>
        <v>ДФ ДСК Глобални Защитни Компании </v>
      </c>
      <c r="B70" s="405" t="str">
        <f t="shared" si="7"/>
        <v>РГ-05-1406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833866</v>
      </c>
    </row>
    <row r="71" spans="1:7" ht="15.75">
      <c r="A71" s="422" t="str">
        <f t="shared" si="6"/>
        <v>ДФ ДСК Глобални Защитни Компании </v>
      </c>
      <c r="B71" s="423" t="str">
        <f t="shared" si="7"/>
        <v>РГ-05-1406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Глобални Защитни Компании </v>
      </c>
      <c r="B72" s="423" t="str">
        <f t="shared" si="7"/>
        <v>РГ-05-1406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Глобални Защитни Компании </v>
      </c>
      <c r="B73" s="423" t="str">
        <f t="shared" si="7"/>
        <v>РГ-05-1406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Глобални Защитни Компании </v>
      </c>
      <c r="B74" s="423" t="str">
        <f t="shared" si="7"/>
        <v>РГ-05-1406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32</v>
      </c>
    </row>
    <row r="75" spans="1:7" ht="31.5">
      <c r="A75" s="422" t="str">
        <f t="shared" si="6"/>
        <v>ДФ ДСК Глобални Защитни Компании </v>
      </c>
      <c r="B75" s="423" t="str">
        <f t="shared" si="7"/>
        <v>РГ-05-1406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223907</v>
      </c>
    </row>
    <row r="76" spans="1:7" ht="15.75">
      <c r="A76" s="422" t="str">
        <f t="shared" si="6"/>
        <v>ДФ ДСК Глобални Защитни Компании </v>
      </c>
      <c r="B76" s="423" t="str">
        <f t="shared" si="7"/>
        <v>РГ-05-1406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11</v>
      </c>
    </row>
    <row r="77" spans="1:7" ht="15.75">
      <c r="A77" s="422" t="str">
        <f t="shared" si="6"/>
        <v>ДФ ДСК Глобални Защитни Компании </v>
      </c>
      <c r="B77" s="423" t="str">
        <f t="shared" si="7"/>
        <v>РГ-05-1406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520</v>
      </c>
    </row>
    <row r="78" spans="1:7" ht="15.75">
      <c r="A78" s="422" t="str">
        <f t="shared" si="6"/>
        <v>ДФ ДСК Глобални Защитни Компании </v>
      </c>
      <c r="B78" s="423" t="str">
        <f t="shared" si="7"/>
        <v>РГ-05-1406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224470</v>
      </c>
    </row>
    <row r="79" spans="1:7" ht="15.75">
      <c r="A79" s="422" t="str">
        <f t="shared" si="6"/>
        <v>ДФ ДСК Глобални Защитни Компании </v>
      </c>
      <c r="B79" s="423" t="str">
        <f t="shared" si="7"/>
        <v>РГ-05-1406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Глобални Защитни Компании </v>
      </c>
      <c r="B80" s="423" t="str">
        <f t="shared" si="7"/>
        <v>РГ-05-1406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Глобални Защитни Компании </v>
      </c>
      <c r="B81" s="423" t="str">
        <f t="shared" si="7"/>
        <v>РГ-05-1406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12302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Глобални Защитни Компании </v>
      </c>
      <c r="B83" s="423" t="str">
        <f aca="true" t="shared" si="10" ref="B83:B109">dfRG</f>
        <v>РГ-05-1406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Глобални Защитни Компании </v>
      </c>
      <c r="B84" s="423" t="str">
        <f t="shared" si="10"/>
        <v>РГ-05-1406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Глобални Защитни Компании </v>
      </c>
      <c r="B85" s="423" t="str">
        <f t="shared" si="10"/>
        <v>РГ-05-1406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12302</v>
      </c>
    </row>
    <row r="86" spans="1:7" ht="15.75">
      <c r="A86" s="422" t="str">
        <f t="shared" si="9"/>
        <v>ДФ ДСК Глобални Защитни Компании </v>
      </c>
      <c r="B86" s="423" t="str">
        <f t="shared" si="10"/>
        <v>РГ-05-1406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236772</v>
      </c>
    </row>
    <row r="87" spans="1:7" ht="15.75">
      <c r="A87" s="422" t="str">
        <f t="shared" si="9"/>
        <v>ДФ ДСК Глобални Защитни Компании </v>
      </c>
      <c r="B87" s="423" t="str">
        <f t="shared" si="10"/>
        <v>РГ-05-1406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63238</v>
      </c>
    </row>
    <row r="88" spans="1:7" ht="15.75">
      <c r="A88" s="422" t="str">
        <f t="shared" si="9"/>
        <v>ДФ ДСК Глобални Защитни Компании </v>
      </c>
      <c r="B88" s="423" t="str">
        <f t="shared" si="10"/>
        <v>РГ-05-1406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Глобални Защитни Компании </v>
      </c>
      <c r="B89" s="423" t="str">
        <f t="shared" si="10"/>
        <v>РГ-05-1406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63238</v>
      </c>
    </row>
    <row r="90" spans="1:7" ht="15.75">
      <c r="A90" s="422" t="str">
        <f t="shared" si="9"/>
        <v>ДФ ДСК Глобални Защитни Компании </v>
      </c>
      <c r="B90" s="423" t="str">
        <f t="shared" si="10"/>
        <v>РГ-05-1406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300010</v>
      </c>
    </row>
    <row r="91" spans="1:7" ht="15.75">
      <c r="A91" s="433" t="str">
        <f t="shared" si="9"/>
        <v>ДФ ДСК Глобални Защитни Компании </v>
      </c>
      <c r="B91" s="434" t="str">
        <f t="shared" si="10"/>
        <v>РГ-05-1406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Глобални Защитни Компании </v>
      </c>
      <c r="B92" s="434" t="str">
        <f t="shared" si="10"/>
        <v>РГ-05-1406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Глобални Защитни Компании </v>
      </c>
      <c r="B93" s="434" t="str">
        <f t="shared" si="10"/>
        <v>РГ-05-1406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4071</v>
      </c>
    </row>
    <row r="94" spans="1:7" ht="31.5">
      <c r="A94" s="433" t="str">
        <f t="shared" si="9"/>
        <v>ДФ ДСК Глобални Защитни Компании </v>
      </c>
      <c r="B94" s="434" t="str">
        <f t="shared" si="10"/>
        <v>РГ-05-1406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88</v>
      </c>
    </row>
    <row r="95" spans="1:7" ht="31.5">
      <c r="A95" s="433" t="str">
        <f t="shared" si="9"/>
        <v>ДФ ДСК Глобални Защитни Компании </v>
      </c>
      <c r="B95" s="434" t="str">
        <f t="shared" si="10"/>
        <v>РГ-05-1406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295851</v>
      </c>
    </row>
    <row r="96" spans="1:7" ht="15.75">
      <c r="A96" s="433" t="str">
        <f t="shared" si="9"/>
        <v>ДФ ДСК Глобални Защитни Компании </v>
      </c>
      <c r="B96" s="434" t="str">
        <f t="shared" si="10"/>
        <v>РГ-05-1406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Глобални Защитни Компании </v>
      </c>
      <c r="B97" s="434" t="str">
        <f t="shared" si="10"/>
        <v>РГ-05-1406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ДФ ДСК Глобални Защитни Компании </v>
      </c>
      <c r="B98" s="434" t="str">
        <f t="shared" si="10"/>
        <v>РГ-05-1406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Глобални Защитни Компании </v>
      </c>
      <c r="B99" s="434" t="str">
        <f t="shared" si="10"/>
        <v>РГ-05-1406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300010</v>
      </c>
    </row>
    <row r="100" spans="1:7" ht="15.75">
      <c r="A100" s="433" t="str">
        <f t="shared" si="9"/>
        <v>ДФ ДСК Глобални Защитни Компании </v>
      </c>
      <c r="B100" s="434" t="str">
        <f t="shared" si="10"/>
        <v>РГ-05-1406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Глобални Защитни Компании </v>
      </c>
      <c r="B101" s="434" t="str">
        <f t="shared" si="10"/>
        <v>РГ-05-1406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Глобални Защитни Компании </v>
      </c>
      <c r="B102" s="434" t="str">
        <f t="shared" si="10"/>
        <v>РГ-05-1406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300010</v>
      </c>
    </row>
    <row r="103" spans="1:7" ht="15.75">
      <c r="A103" s="433" t="str">
        <f t="shared" si="9"/>
        <v>ДФ ДСК Глобални Защитни Компании </v>
      </c>
      <c r="B103" s="434" t="str">
        <f t="shared" si="10"/>
        <v>РГ-05-1406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Глобални Защитни Компании </v>
      </c>
      <c r="B104" s="434" t="str">
        <f t="shared" si="10"/>
        <v>РГ-05-1406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Глобални Защитни Компании </v>
      </c>
      <c r="B105" s="434" t="str">
        <f t="shared" si="10"/>
        <v>РГ-05-1406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Глобални Защитни Компании </v>
      </c>
      <c r="B106" s="434" t="str">
        <f t="shared" si="10"/>
        <v>РГ-05-1406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300010</v>
      </c>
    </row>
    <row r="107" spans="1:7" ht="15.75">
      <c r="A107" s="445" t="str">
        <f t="shared" si="9"/>
        <v>ДФ ДСК Глобални Защитни Компании </v>
      </c>
      <c r="B107" s="446" t="str">
        <f t="shared" si="10"/>
        <v>РГ-05-1406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Глобални Защитни Компании </v>
      </c>
      <c r="B108" s="446" t="str">
        <f t="shared" si="10"/>
        <v>РГ-05-1406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54093</v>
      </c>
    </row>
    <row r="109" spans="1:7" ht="31.5">
      <c r="A109" s="445" t="str">
        <f t="shared" si="9"/>
        <v>ДФ ДСК Глобални Защитни Компании </v>
      </c>
      <c r="B109" s="446" t="str">
        <f t="shared" si="10"/>
        <v>РГ-05-1406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Глобални Защитни Компании </v>
      </c>
      <c r="B110" s="446" t="str">
        <f aca="true" t="shared" si="13" ref="B110:B141">dfRG</f>
        <v>РГ-05-1406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Глобални Защитни Компании </v>
      </c>
      <c r="B111" s="446" t="str">
        <f t="shared" si="13"/>
        <v>РГ-05-1406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Глобални Защитни Компании </v>
      </c>
      <c r="B112" s="446" t="str">
        <f t="shared" si="13"/>
        <v>РГ-05-1406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Глобални Защитни Компании </v>
      </c>
      <c r="B113" s="446" t="str">
        <f t="shared" si="13"/>
        <v>РГ-05-1406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Глобални Защитни Компании </v>
      </c>
      <c r="B114" s="446" t="str">
        <f t="shared" si="13"/>
        <v>РГ-05-1406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54093</v>
      </c>
    </row>
    <row r="115" spans="1:7" ht="15.75">
      <c r="A115" s="445" t="str">
        <f t="shared" si="12"/>
        <v>ДФ ДСК Глобални Защитни Компании </v>
      </c>
      <c r="B115" s="446" t="str">
        <f t="shared" si="13"/>
        <v>РГ-05-1406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Глобални Защитни Компании </v>
      </c>
      <c r="B116" s="446" t="str">
        <f t="shared" si="13"/>
        <v>РГ-05-1406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-78696</v>
      </c>
    </row>
    <row r="117" spans="1:7" ht="31.5">
      <c r="A117" s="445" t="str">
        <f t="shared" si="12"/>
        <v>ДФ ДСК Глобални Защитни Компании </v>
      </c>
      <c r="B117" s="446" t="str">
        <f t="shared" si="13"/>
        <v>РГ-05-1406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Глобални Защитни Компании </v>
      </c>
      <c r="B118" s="446" t="str">
        <f t="shared" si="13"/>
        <v>РГ-05-1406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-700</v>
      </c>
    </row>
    <row r="119" spans="1:7" ht="15.75">
      <c r="A119" s="445" t="str">
        <f t="shared" si="12"/>
        <v>ДФ ДСК Глобални Защитни Компании </v>
      </c>
      <c r="B119" s="446" t="str">
        <f t="shared" si="13"/>
        <v>РГ-05-1406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1270</v>
      </c>
    </row>
    <row r="120" spans="1:7" ht="15.75">
      <c r="A120" s="445" t="str">
        <f t="shared" si="12"/>
        <v>ДФ ДСК Глобални Защитни Компании </v>
      </c>
      <c r="B120" s="446" t="str">
        <f t="shared" si="13"/>
        <v>РГ-05-1406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-9224</v>
      </c>
    </row>
    <row r="121" spans="1:7" ht="15.75">
      <c r="A121" s="445" t="str">
        <f t="shared" si="12"/>
        <v>ДФ ДСК Глобални Защитни Компании </v>
      </c>
      <c r="B121" s="446" t="str">
        <f t="shared" si="13"/>
        <v>РГ-05-1406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-2500</v>
      </c>
    </row>
    <row r="122" spans="1:7" ht="15.75">
      <c r="A122" s="445" t="str">
        <f t="shared" si="12"/>
        <v>ДФ ДСК Глобални Защитни Компании </v>
      </c>
      <c r="B122" s="446" t="str">
        <f t="shared" si="13"/>
        <v>РГ-05-1406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-7</v>
      </c>
    </row>
    <row r="123" spans="1:7" ht="15.75">
      <c r="A123" s="445" t="str">
        <f t="shared" si="12"/>
        <v>ДФ ДСК Глобални Защитни Компании </v>
      </c>
      <c r="B123" s="446" t="str">
        <f t="shared" si="13"/>
        <v>РГ-05-1406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Глобални Защитни Компании </v>
      </c>
      <c r="B124" s="446" t="str">
        <f t="shared" si="13"/>
        <v>РГ-05-1406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-89857</v>
      </c>
    </row>
    <row r="125" spans="1:7" ht="15.75">
      <c r="A125" s="445" t="str">
        <f t="shared" si="12"/>
        <v>ДФ ДСК Глобални Защитни Компании </v>
      </c>
      <c r="B125" s="446" t="str">
        <f t="shared" si="13"/>
        <v>РГ-05-1406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Глобални Защитни Компании </v>
      </c>
      <c r="B126" s="446" t="str">
        <f t="shared" si="13"/>
        <v>РГ-05-1406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Глобални Защитни Компании </v>
      </c>
      <c r="B127" s="446" t="str">
        <f t="shared" si="13"/>
        <v>РГ-05-1406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Глобални Защитни Компании </v>
      </c>
      <c r="B128" s="446" t="str">
        <f t="shared" si="13"/>
        <v>РГ-05-1406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Глобални Защитни Компании </v>
      </c>
      <c r="B129" s="446" t="str">
        <f t="shared" si="13"/>
        <v>РГ-05-1406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Глобални Защитни Компании </v>
      </c>
      <c r="B130" s="446" t="str">
        <f t="shared" si="13"/>
        <v>РГ-05-1406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-120</v>
      </c>
    </row>
    <row r="131" spans="1:7" ht="31.5">
      <c r="A131" s="445" t="str">
        <f t="shared" si="12"/>
        <v>ДФ ДСК Глобални Защитни Компании </v>
      </c>
      <c r="B131" s="446" t="str">
        <f t="shared" si="13"/>
        <v>РГ-05-1406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-120</v>
      </c>
    </row>
    <row r="132" spans="1:7" ht="31.5">
      <c r="A132" s="445" t="str">
        <f t="shared" si="12"/>
        <v>ДФ ДСК Глобални Защитни Компании </v>
      </c>
      <c r="B132" s="446" t="str">
        <f t="shared" si="13"/>
        <v>РГ-05-1406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-35884</v>
      </c>
    </row>
    <row r="133" spans="1:7" ht="31.5">
      <c r="A133" s="445" t="str">
        <f t="shared" si="12"/>
        <v>ДФ ДСК Глобални Защитни Компании </v>
      </c>
      <c r="B133" s="446" t="str">
        <f t="shared" si="13"/>
        <v>РГ-05-1406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201541</v>
      </c>
    </row>
    <row r="134" spans="1:7" ht="31.5">
      <c r="A134" s="445" t="str">
        <f t="shared" si="12"/>
        <v>ДФ ДСК Глобални Защитни Компании </v>
      </c>
      <c r="B134" s="446" t="str">
        <f t="shared" si="13"/>
        <v>РГ-05-1406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165657</v>
      </c>
    </row>
    <row r="135" spans="1:7" ht="15.75">
      <c r="A135" s="445" t="str">
        <f t="shared" si="12"/>
        <v>ДФ ДСК Глобални Защитни Компании </v>
      </c>
      <c r="B135" s="446" t="str">
        <f t="shared" si="13"/>
        <v>РГ-05-1406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165657</v>
      </c>
    </row>
    <row r="136" spans="1:7" ht="31.5">
      <c r="A136" s="433" t="str">
        <f t="shared" si="12"/>
        <v>ДФ ДСК Глобални Защитни Компании </v>
      </c>
      <c r="B136" s="434" t="str">
        <f t="shared" si="13"/>
        <v>РГ-05-1406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623738</v>
      </c>
    </row>
    <row r="137" spans="1:7" ht="31.5">
      <c r="A137" s="433" t="str">
        <f t="shared" si="12"/>
        <v>ДФ ДСК Глобални Защитни Компании </v>
      </c>
      <c r="B137" s="434" t="str">
        <f t="shared" si="13"/>
        <v>РГ-05-1406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714373</v>
      </c>
    </row>
    <row r="138" spans="1:7" ht="31.5">
      <c r="A138" s="433" t="str">
        <f t="shared" si="12"/>
        <v>ДФ ДСК Глобални Защитни Компании </v>
      </c>
      <c r="B138" s="434" t="str">
        <f t="shared" si="13"/>
        <v>РГ-05-1406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Глобални Защитни Компании </v>
      </c>
      <c r="B139" s="434" t="str">
        <f t="shared" si="13"/>
        <v>РГ-05-1406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Глобални Защитни Компании </v>
      </c>
      <c r="B140" s="434" t="str">
        <f t="shared" si="13"/>
        <v>РГ-05-1406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Глобални Защитни Компании </v>
      </c>
      <c r="B141" s="434" t="str">
        <f t="shared" si="13"/>
        <v>РГ-05-1406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714373</v>
      </c>
    </row>
    <row r="142" spans="1:7" ht="31.5">
      <c r="A142" s="433" t="str">
        <f aca="true" t="shared" si="15" ref="A142:A155">dfName</f>
        <v>ДФ ДСК Глобални Защитни Компании </v>
      </c>
      <c r="B142" s="434" t="str">
        <f aca="true" t="shared" si="16" ref="B142:B155">dfRG</f>
        <v>РГ-05-1406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54093</v>
      </c>
    </row>
    <row r="143" spans="1:7" ht="31.5">
      <c r="A143" s="433" t="str">
        <f t="shared" si="15"/>
        <v>ДФ ДСК Глобални Защитни Компании </v>
      </c>
      <c r="B143" s="434" t="str">
        <f t="shared" si="16"/>
        <v>РГ-05-1406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64877</v>
      </c>
    </row>
    <row r="144" spans="1:7" ht="31.5">
      <c r="A144" s="433" t="str">
        <f t="shared" si="15"/>
        <v>ДФ ДСК Глобални Защитни Компании </v>
      </c>
      <c r="B144" s="434" t="str">
        <f t="shared" si="16"/>
        <v>РГ-05-1406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-10784</v>
      </c>
    </row>
    <row r="145" spans="1:7" ht="31.5">
      <c r="A145" s="433" t="str">
        <f t="shared" si="15"/>
        <v>ДФ ДСК Глобални Защитни Компании </v>
      </c>
      <c r="B145" s="434" t="str">
        <f t="shared" si="16"/>
        <v>РГ-05-1406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63238</v>
      </c>
    </row>
    <row r="146" spans="1:7" ht="31.5">
      <c r="A146" s="433" t="str">
        <f t="shared" si="15"/>
        <v>ДФ ДСК Глобални Защитни Компании </v>
      </c>
      <c r="B146" s="434" t="str">
        <f t="shared" si="16"/>
        <v>РГ-05-1406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Глобални Защитни Компании </v>
      </c>
      <c r="B147" s="434" t="str">
        <f t="shared" si="16"/>
        <v>РГ-05-1406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Глобални Защитни Компании </v>
      </c>
      <c r="B148" s="434" t="str">
        <f t="shared" si="16"/>
        <v>РГ-05-1406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Глобални Защитни Компании </v>
      </c>
      <c r="B149" s="434" t="str">
        <f t="shared" si="16"/>
        <v>РГ-05-1406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Глобални Защитни Компании </v>
      </c>
      <c r="B150" s="434" t="str">
        <f t="shared" si="16"/>
        <v>РГ-05-1406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Глобални Защитни Компании </v>
      </c>
      <c r="B151" s="434" t="str">
        <f t="shared" si="16"/>
        <v>РГ-05-1406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Глобални Защитни Компании </v>
      </c>
      <c r="B152" s="434" t="str">
        <f t="shared" si="16"/>
        <v>РГ-05-1406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Глобални Защитни Компании </v>
      </c>
      <c r="B153" s="434" t="str">
        <f t="shared" si="16"/>
        <v>РГ-05-1406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Глобални Защитни Компании </v>
      </c>
      <c r="B154" s="434" t="str">
        <f t="shared" si="16"/>
        <v>РГ-05-1406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Глобални Защитни Компании </v>
      </c>
      <c r="B155" s="434" t="str">
        <f t="shared" si="16"/>
        <v>РГ-05-1406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Глобални Защитни Компании </v>
      </c>
      <c r="B157" s="434" t="str">
        <f aca="true" t="shared" si="19" ref="B157:B199">dfRG</f>
        <v>РГ-05-1406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831704</v>
      </c>
    </row>
    <row r="158" spans="1:7" ht="31.5">
      <c r="A158" s="433" t="str">
        <f t="shared" si="18"/>
        <v>ДФ ДСК Глобални Защитни Компании </v>
      </c>
      <c r="B158" s="434" t="str">
        <f t="shared" si="19"/>
        <v>РГ-05-1406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Глобални Защитни Компании </v>
      </c>
      <c r="B159" s="434" t="str">
        <f t="shared" si="19"/>
        <v>РГ-05-1406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831704</v>
      </c>
    </row>
    <row r="160" spans="1:7" ht="15.75">
      <c r="A160" s="474" t="str">
        <f t="shared" si="18"/>
        <v>ДФ ДСК Глобални Защитни Компании </v>
      </c>
      <c r="B160" s="475" t="str">
        <f t="shared" si="19"/>
        <v>РГ-05-1406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Глобални Защитни Компании </v>
      </c>
      <c r="B161" s="475" t="str">
        <f t="shared" si="19"/>
        <v>РГ-05-1406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879369</v>
      </c>
    </row>
    <row r="162" spans="1:7" ht="15.75">
      <c r="A162" s="474" t="str">
        <f t="shared" si="18"/>
        <v>ДФ ДСК Глобални Защитни Компании </v>
      </c>
      <c r="B162" s="475" t="str">
        <f t="shared" si="19"/>
        <v>РГ-05-1406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941594</v>
      </c>
    </row>
    <row r="163" spans="1:7" ht="15.75">
      <c r="A163" s="474" t="str">
        <f t="shared" si="18"/>
        <v>ДФ ДСК Глобални Защитни Компании </v>
      </c>
      <c r="B163" s="475" t="str">
        <f t="shared" si="19"/>
        <v>РГ-05-1406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75049</v>
      </c>
    </row>
    <row r="164" spans="1:7" ht="31.5">
      <c r="A164" s="474" t="str">
        <f t="shared" si="18"/>
        <v>ДФ ДСК Глобални Защитни Компании </v>
      </c>
      <c r="B164" s="475" t="str">
        <f t="shared" si="19"/>
        <v>РГ-05-1406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64877</v>
      </c>
    </row>
    <row r="165" spans="1:7" ht="15.75">
      <c r="A165" s="474" t="str">
        <f t="shared" si="18"/>
        <v>ДФ ДСК Глобални Защитни Компании </v>
      </c>
      <c r="B165" s="475" t="str">
        <f t="shared" si="19"/>
        <v>РГ-05-1406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12824</v>
      </c>
    </row>
    <row r="166" spans="1:7" ht="31.5">
      <c r="A166" s="474" t="str">
        <f t="shared" si="18"/>
        <v>ДФ ДСК Глобални Защитни Компании </v>
      </c>
      <c r="B166" s="475" t="str">
        <f t="shared" si="19"/>
        <v>РГ-05-1406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10784</v>
      </c>
    </row>
    <row r="167" spans="1:7" ht="31.5">
      <c r="A167" s="474" t="str">
        <f t="shared" si="18"/>
        <v>ДФ ДСК Глобални Защитни Компании </v>
      </c>
      <c r="B167" s="475" t="str">
        <f t="shared" si="19"/>
        <v>РГ-05-1406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0.81237</v>
      </c>
    </row>
    <row r="168" spans="1:7" ht="31.5">
      <c r="A168" s="474" t="str">
        <f t="shared" si="18"/>
        <v>ДФ ДСК Глобални Защитни Компании </v>
      </c>
      <c r="B168" s="475" t="str">
        <f t="shared" si="19"/>
        <v>РГ-05-1406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0.88329</v>
      </c>
    </row>
    <row r="169" spans="1:7" ht="15.75">
      <c r="A169" s="474" t="str">
        <f t="shared" si="18"/>
        <v>ДФ ДСК Глобални Защитни Компании </v>
      </c>
      <c r="B169" s="475" t="str">
        <f t="shared" si="19"/>
        <v>РГ-05-1406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9394</v>
      </c>
    </row>
    <row r="170" spans="1:7" ht="15.75">
      <c r="A170" s="474" t="str">
        <f t="shared" si="18"/>
        <v>ДФ ДСК Глобални Защитни Компании </v>
      </c>
      <c r="B170" s="475" t="str">
        <f t="shared" si="19"/>
        <v>РГ-05-1406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2520</v>
      </c>
    </row>
    <row r="171" spans="1:7" ht="15.75">
      <c r="A171" s="474" t="str">
        <f t="shared" si="18"/>
        <v>ДФ ДСК Глобални Защитни Компании </v>
      </c>
      <c r="B171" s="475" t="str">
        <f t="shared" si="19"/>
        <v>РГ-05-1406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236</v>
      </c>
    </row>
    <row r="172" spans="1:7" ht="15.75">
      <c r="A172" s="474" t="str">
        <f t="shared" si="18"/>
        <v>ДФ ДСК Глобални Защитни Компании </v>
      </c>
      <c r="B172" s="475" t="str">
        <f t="shared" si="19"/>
        <v>РГ-05-1406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>
        <f>'5-DI'!D24</f>
        <v>0.08730012186565239</v>
      </c>
    </row>
    <row r="173" spans="1:7" ht="15.75">
      <c r="A173" s="474" t="str">
        <f t="shared" si="18"/>
        <v>ДФ ДСК Глобални Защитни Компании </v>
      </c>
      <c r="B173" s="475" t="str">
        <f t="shared" si="19"/>
        <v>РГ-05-1406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-0.00927139893660145</v>
      </c>
    </row>
    <row r="174" spans="1:7" ht="15.75">
      <c r="A174" s="474" t="str">
        <f t="shared" si="18"/>
        <v>ДФ ДСК Глобални Защитни Компании </v>
      </c>
      <c r="B174" s="475" t="str">
        <f t="shared" si="19"/>
        <v>РГ-05-1406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>
        <f>'5-DI'!D26</f>
        <v>0.09657355679702051</v>
      </c>
    </row>
    <row r="175" spans="1:7" ht="15.75">
      <c r="A175" s="474" t="str">
        <f t="shared" si="18"/>
        <v>ДФ ДСК Глобални Защитни Компании </v>
      </c>
      <c r="B175" s="475" t="str">
        <f t="shared" si="19"/>
        <v>РГ-05-1406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>
        <f>'5-DI'!D27</f>
        <v>0.07652518929891822</v>
      </c>
    </row>
    <row r="176" spans="1:7" ht="31.5">
      <c r="A176" s="445" t="str">
        <f t="shared" si="18"/>
        <v>ДФ ДСК Глобални Защитни Компании </v>
      </c>
      <c r="B176" s="446" t="str">
        <f t="shared" si="19"/>
        <v>РГ-05-1406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Глобални Защитни Компании </v>
      </c>
      <c r="B177" s="446" t="str">
        <f t="shared" si="19"/>
        <v>РГ-05-1406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Глобални Защитни Компании </v>
      </c>
      <c r="B178" s="446" t="str">
        <f t="shared" si="19"/>
        <v>РГ-05-1406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Глобални Защитни Компании </v>
      </c>
      <c r="B179" s="446" t="str">
        <f t="shared" si="19"/>
        <v>РГ-05-1406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Глобални Защитни Компании </v>
      </c>
      <c r="B180" s="446" t="str">
        <f t="shared" si="19"/>
        <v>РГ-05-1406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Глобални Защитни Компании </v>
      </c>
      <c r="B181" s="446" t="str">
        <f t="shared" si="19"/>
        <v>РГ-05-1406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Глобални Защитни Компании </v>
      </c>
      <c r="B182" s="446" t="str">
        <f t="shared" si="19"/>
        <v>РГ-05-1406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Глобални Защитни Компании </v>
      </c>
      <c r="B183" s="466" t="str">
        <f t="shared" si="19"/>
        <v>РГ-05-1406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Глобални Защитни Компании </v>
      </c>
      <c r="B184" s="466" t="str">
        <f t="shared" si="19"/>
        <v>РГ-05-1406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Глобални Защитни Компании </v>
      </c>
      <c r="B185" s="466" t="str">
        <f t="shared" si="19"/>
        <v>РГ-05-1406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Глобални Защитни Компании </v>
      </c>
      <c r="B186" s="466" t="str">
        <f t="shared" si="19"/>
        <v>РГ-05-1406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Глобални Защитни Компании </v>
      </c>
      <c r="B187" s="466" t="str">
        <f t="shared" si="19"/>
        <v>РГ-05-1406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Глобални Защитни Компании </v>
      </c>
      <c r="B188" s="466" t="str">
        <f t="shared" si="19"/>
        <v>РГ-05-1406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Глобални Защитни Компании </v>
      </c>
      <c r="B189" s="466" t="str">
        <f t="shared" si="19"/>
        <v>РГ-05-1406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Глобални Защитни Компании </v>
      </c>
      <c r="B190" s="466" t="str">
        <f t="shared" si="19"/>
        <v>РГ-05-1406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Глобални Защитни Компании </v>
      </c>
      <c r="B191" s="466" t="str">
        <f t="shared" si="19"/>
        <v>РГ-05-1406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Глобални Защитни Компании </v>
      </c>
      <c r="B192" s="466" t="str">
        <f t="shared" si="19"/>
        <v>РГ-05-1406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Глобални Защитни Компании </v>
      </c>
      <c r="B193" s="466" t="str">
        <f t="shared" si="19"/>
        <v>РГ-05-1406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Глобални Защитни Компании </v>
      </c>
      <c r="B194" s="466" t="str">
        <f t="shared" si="19"/>
        <v>РГ-05-1406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Глобални Защитни Компании </v>
      </c>
      <c r="B195" s="466" t="str">
        <f t="shared" si="19"/>
        <v>РГ-05-1406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Глобални Защитни Компании </v>
      </c>
      <c r="B196" s="466" t="str">
        <f t="shared" si="19"/>
        <v>РГ-05-1406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Глобални Защитни Компании </v>
      </c>
      <c r="B197" s="475" t="str">
        <f t="shared" si="19"/>
        <v>РГ-05-1406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Глобални Защитни Компании </v>
      </c>
      <c r="B198" s="475" t="str">
        <f t="shared" si="19"/>
        <v>РГ-05-1406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Глобални Защитни Компании </v>
      </c>
      <c r="B199" s="475" t="str">
        <f t="shared" si="19"/>
        <v>РГ-05-1406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Глобални Защитни Компании </v>
      </c>
      <c r="B200" s="475" t="str">
        <f aca="true" t="shared" si="22" ref="B200:B212">dfRG</f>
        <v>РГ-05-1406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Глобални Защитни Компании </v>
      </c>
      <c r="B201" s="475" t="str">
        <f t="shared" si="22"/>
        <v>РГ-05-1406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Глобални Защитни Компании </v>
      </c>
      <c r="B202" s="475" t="str">
        <f t="shared" si="22"/>
        <v>РГ-05-1406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Глобални Защитни Компании </v>
      </c>
      <c r="B203" s="475" t="str">
        <f t="shared" si="22"/>
        <v>РГ-05-1406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Глобални Защитни Компании </v>
      </c>
      <c r="B204" s="475" t="str">
        <f t="shared" si="22"/>
        <v>РГ-05-1406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Глобални Защитни Компании </v>
      </c>
      <c r="B205" s="475" t="str">
        <f t="shared" si="22"/>
        <v>РГ-05-1406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Глобални Защитни Компании </v>
      </c>
      <c r="B206" s="475" t="str">
        <f t="shared" si="22"/>
        <v>РГ-05-1406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Глобални Защитни Компании </v>
      </c>
      <c r="B207" s="475" t="str">
        <f t="shared" si="22"/>
        <v>РГ-05-1406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Глобални Защитни Компании </v>
      </c>
      <c r="B208" s="475" t="str">
        <f t="shared" si="22"/>
        <v>РГ-05-1406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Глобални Защитни Компании </v>
      </c>
      <c r="B209" s="475" t="str">
        <f t="shared" si="22"/>
        <v>РГ-05-1406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Глобални Защитни Компании </v>
      </c>
      <c r="B210" s="475" t="str">
        <f t="shared" si="22"/>
        <v>РГ-05-1406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Глобални Защитни Компании </v>
      </c>
      <c r="B211" s="475" t="str">
        <f t="shared" si="22"/>
        <v>РГ-05-1406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Глобални Защитни Компании </v>
      </c>
      <c r="B212" s="484" t="str">
        <f t="shared" si="22"/>
        <v>РГ-05-1406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7">
      <selection activeCell="G38" sqref="G38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30.06.2021 г.</v>
      </c>
      <c r="B4" s="91"/>
      <c r="C4" s="91"/>
      <c r="D4" s="91"/>
      <c r="E4" s="91"/>
      <c r="F4" s="224" t="s">
        <v>914</v>
      </c>
      <c r="G4" s="233">
        <f>ReportedCompletionDate</f>
        <v>44407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941594</v>
      </c>
      <c r="H11" s="250">
        <v>879369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-158920</v>
      </c>
      <c r="H13" s="230">
        <v>-150788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-158920</v>
      </c>
      <c r="H16" s="251">
        <f>SUM(H13:H15)</f>
        <v>-150788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-14208</v>
      </c>
      <c r="H18" s="243">
        <f>SUM(H19:H20)</f>
        <v>41916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158265</v>
      </c>
      <c r="H19" s="230">
        <v>158265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-172473</v>
      </c>
      <c r="H20" s="230">
        <v>-116349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>
        <v>63238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165657</v>
      </c>
      <c r="D22" s="230">
        <v>201541</v>
      </c>
      <c r="E22" s="286" t="s">
        <v>990</v>
      </c>
      <c r="F22" s="229" t="s">
        <v>991</v>
      </c>
      <c r="G22" s="230"/>
      <c r="H22" s="230">
        <v>-56124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49030</v>
      </c>
      <c r="H23" s="251">
        <f>H19+H21+H20+H22</f>
        <v>-14208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831704</v>
      </c>
      <c r="H24" s="251">
        <f>H11+H16+H23</f>
        <v>714373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165657</v>
      </c>
      <c r="D25" s="251">
        <f>SUM(D21:D24)</f>
        <v>201541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90055</v>
      </c>
      <c r="D27" s="243">
        <f>SUM(D28:D31)</f>
        <v>109591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>
        <v>90055</v>
      </c>
      <c r="D28" s="230">
        <v>109591</v>
      </c>
      <c r="E28" s="124" t="s">
        <v>125</v>
      </c>
      <c r="F28" s="261" t="s">
        <v>208</v>
      </c>
      <c r="G28" s="243">
        <f>SUM(G29:G31)</f>
        <v>2104</v>
      </c>
      <c r="H28" s="243">
        <f>SUM(H29:H31)</f>
        <v>1914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420</v>
      </c>
      <c r="H29" s="257">
        <v>400</v>
      </c>
    </row>
    <row r="30" spans="1:8" ht="15.75">
      <c r="A30" s="294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1684</v>
      </c>
      <c r="H30" s="257">
        <v>1514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574188</v>
      </c>
      <c r="D33" s="257">
        <v>403988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664243</v>
      </c>
      <c r="D37" s="242">
        <f>SUM(D32:D36)+D27</f>
        <v>513579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58</v>
      </c>
      <c r="H38" s="257">
        <v>3</v>
      </c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2162</v>
      </c>
      <c r="H40" s="258">
        <f>SUM(H32:H39)+H28+H27</f>
        <v>1917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3966</v>
      </c>
      <c r="D42" s="257">
        <v>1170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3966</v>
      </c>
      <c r="D43" s="258">
        <f>SUM(D39:D42)</f>
        <v>1170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833866</v>
      </c>
      <c r="D45" s="258">
        <f>D25+D37+D43+D44</f>
        <v>716290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8">
        <f>C18+C45</f>
        <v>833866</v>
      </c>
      <c r="D47" s="608">
        <f>D18+D45</f>
        <v>716290</v>
      </c>
      <c r="E47" s="263" t="s">
        <v>35</v>
      </c>
      <c r="F47" s="222" t="s">
        <v>221</v>
      </c>
      <c r="G47" s="609">
        <f>G24+G40</f>
        <v>833866</v>
      </c>
      <c r="H47" s="609">
        <f>H24+H40</f>
        <v>716290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7">
      <selection activeCell="G12" sqref="G12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ЗАЩИТНИ КОМПАНИИ 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01.01.2021 - 30.06.2021</v>
      </c>
      <c r="B4" s="90"/>
      <c r="C4" s="89"/>
      <c r="D4" s="90"/>
      <c r="E4" s="90"/>
      <c r="F4" s="75" t="s">
        <v>914</v>
      </c>
      <c r="G4" s="490">
        <f>ReportedCompletionDate</f>
        <v>44407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/>
      <c r="D12" s="244"/>
      <c r="E12" s="135" t="s">
        <v>38</v>
      </c>
      <c r="F12" s="372" t="s">
        <v>811</v>
      </c>
      <c r="G12" s="244">
        <v>4071</v>
      </c>
      <c r="H12" s="244">
        <v>3505</v>
      </c>
      <c r="I12" s="131"/>
    </row>
    <row r="13" spans="1:9" s="123" customFormat="1" ht="31.5">
      <c r="A13" s="135" t="s">
        <v>936</v>
      </c>
      <c r="B13" s="372" t="s">
        <v>795</v>
      </c>
      <c r="C13" s="244">
        <v>32</v>
      </c>
      <c r="D13" s="244">
        <v>433</v>
      </c>
      <c r="E13" s="135" t="s">
        <v>939</v>
      </c>
      <c r="F13" s="372" t="s">
        <v>812</v>
      </c>
      <c r="G13" s="244">
        <v>88</v>
      </c>
      <c r="H13" s="244">
        <v>7</v>
      </c>
      <c r="I13" s="131"/>
    </row>
    <row r="14" spans="1:9" s="123" customFormat="1" ht="31.5">
      <c r="A14" s="135" t="s">
        <v>937</v>
      </c>
      <c r="B14" s="372" t="s">
        <v>796</v>
      </c>
      <c r="C14" s="244">
        <v>223907</v>
      </c>
      <c r="D14" s="244">
        <v>362823</v>
      </c>
      <c r="E14" s="135" t="s">
        <v>940</v>
      </c>
      <c r="F14" s="372" t="s">
        <v>813</v>
      </c>
      <c r="G14" s="244">
        <v>295851</v>
      </c>
      <c r="H14" s="244">
        <v>304986</v>
      </c>
      <c r="I14" s="131"/>
    </row>
    <row r="15" spans="1:9" s="123" customFormat="1" ht="31.5">
      <c r="A15" s="135" t="s">
        <v>938</v>
      </c>
      <c r="B15" s="372" t="s">
        <v>797</v>
      </c>
      <c r="C15" s="244">
        <v>11</v>
      </c>
      <c r="D15" s="244">
        <v>24</v>
      </c>
      <c r="E15" s="135" t="s">
        <v>941</v>
      </c>
      <c r="F15" s="372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2" t="s">
        <v>798</v>
      </c>
      <c r="C16" s="244">
        <v>520</v>
      </c>
      <c r="D16" s="244">
        <v>995</v>
      </c>
      <c r="E16" s="156" t="s">
        <v>942</v>
      </c>
      <c r="F16" s="372" t="s">
        <v>815</v>
      </c>
      <c r="G16" s="244"/>
      <c r="H16" s="244">
        <v>1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224470</v>
      </c>
      <c r="D18" s="247">
        <f>SUM(D12:D16)</f>
        <v>364275</v>
      </c>
      <c r="E18" s="137" t="s">
        <v>20</v>
      </c>
      <c r="F18" s="373" t="s">
        <v>817</v>
      </c>
      <c r="G18" s="247">
        <f>SUM(G12:G17)</f>
        <v>300010</v>
      </c>
      <c r="H18" s="247">
        <f>SUM(H12:H17)</f>
        <v>308499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12302</v>
      </c>
      <c r="D21" s="244">
        <v>7378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12302</v>
      </c>
      <c r="D25" s="247">
        <f>SUM(D20:D24)</f>
        <v>7378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236772</v>
      </c>
      <c r="D26" s="247">
        <f>D18+D25</f>
        <v>371653</v>
      </c>
      <c r="E26" s="249" t="s">
        <v>40</v>
      </c>
      <c r="F26" s="373" t="s">
        <v>819</v>
      </c>
      <c r="G26" s="247">
        <f>G18+G25</f>
        <v>300010</v>
      </c>
      <c r="H26" s="247">
        <f>H18+H25</f>
        <v>308499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63238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63154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63238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63154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300010</v>
      </c>
      <c r="D30" s="247">
        <f>D26+D28+D29</f>
        <v>371653</v>
      </c>
      <c r="E30" s="249" t="s">
        <v>827</v>
      </c>
      <c r="F30" s="373" t="s">
        <v>822</v>
      </c>
      <c r="G30" s="247">
        <f>G26+G29</f>
        <v>300010</v>
      </c>
      <c r="H30" s="247">
        <f>H26+H29</f>
        <v>371653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28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ГЛОБАЛНИ ЗАЩИТНИ КОМПАНИИ 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64877</v>
      </c>
      <c r="D13" s="523">
        <v>-10784</v>
      </c>
      <c r="E13" s="524">
        <f>SUM(C13:D13)</f>
        <v>54093</v>
      </c>
      <c r="F13" s="523">
        <v>188981</v>
      </c>
      <c r="G13" s="523">
        <v>-107550</v>
      </c>
      <c r="H13" s="524">
        <f>SUM(F13:G13)</f>
        <v>81431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64877</v>
      </c>
      <c r="D19" s="527">
        <f>SUM(D13:D14,D16:D18)</f>
        <v>-10784</v>
      </c>
      <c r="E19" s="524">
        <f t="shared" si="0"/>
        <v>54093</v>
      </c>
      <c r="F19" s="527">
        <f>SUM(F13:F14,F16:F18)</f>
        <v>188981</v>
      </c>
      <c r="G19" s="527">
        <f>SUM(G13:G14,G16:G18)</f>
        <v>-107550</v>
      </c>
      <c r="H19" s="524">
        <f t="shared" si="1"/>
        <v>81431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37230</v>
      </c>
      <c r="D21" s="523">
        <v>-115926</v>
      </c>
      <c r="E21" s="524">
        <f>SUM(C21:D21)</f>
        <v>-78696</v>
      </c>
      <c r="F21" s="523">
        <v>10035</v>
      </c>
      <c r="G21" s="523">
        <v>-349606</v>
      </c>
      <c r="H21" s="524">
        <f>SUM(F21:G21)</f>
        <v>-339571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/>
      <c r="D23" s="523">
        <v>-700</v>
      </c>
      <c r="E23" s="524">
        <f t="shared" si="2"/>
        <v>-700</v>
      </c>
      <c r="F23" s="523">
        <v>9</v>
      </c>
      <c r="G23" s="523">
        <v>-1343</v>
      </c>
      <c r="H23" s="524">
        <f t="shared" si="3"/>
        <v>-1334</v>
      </c>
    </row>
    <row r="24" spans="1:8" ht="12.75">
      <c r="A24" s="522" t="s">
        <v>961</v>
      </c>
      <c r="B24" s="94" t="s">
        <v>840</v>
      </c>
      <c r="C24" s="523">
        <v>1270</v>
      </c>
      <c r="D24" s="523"/>
      <c r="E24" s="524">
        <f t="shared" si="2"/>
        <v>1270</v>
      </c>
      <c r="F24" s="523">
        <v>813</v>
      </c>
      <c r="G24" s="523"/>
      <c r="H24" s="524">
        <f t="shared" si="3"/>
        <v>813</v>
      </c>
    </row>
    <row r="25" spans="1:8" ht="12.75">
      <c r="A25" s="530" t="s">
        <v>962</v>
      </c>
      <c r="B25" s="94" t="s">
        <v>841</v>
      </c>
      <c r="C25" s="523"/>
      <c r="D25" s="523">
        <v>-9224</v>
      </c>
      <c r="E25" s="524">
        <f t="shared" si="2"/>
        <v>-9224</v>
      </c>
      <c r="F25" s="523"/>
      <c r="G25" s="523">
        <v>-3882</v>
      </c>
      <c r="H25" s="524">
        <f t="shared" si="3"/>
        <v>-3882</v>
      </c>
    </row>
    <row r="26" spans="1:8" ht="12.75">
      <c r="A26" s="530" t="s">
        <v>963</v>
      </c>
      <c r="B26" s="94" t="s">
        <v>842</v>
      </c>
      <c r="C26" s="523"/>
      <c r="D26" s="523">
        <v>-2500</v>
      </c>
      <c r="E26" s="524">
        <f t="shared" si="2"/>
        <v>-2500</v>
      </c>
      <c r="F26" s="523"/>
      <c r="G26" s="523">
        <v>-2455</v>
      </c>
      <c r="H26" s="524">
        <f t="shared" si="3"/>
        <v>-2455</v>
      </c>
    </row>
    <row r="27" spans="1:8" ht="12.75">
      <c r="A27" s="526" t="s">
        <v>964</v>
      </c>
      <c r="B27" s="94" t="s">
        <v>843</v>
      </c>
      <c r="C27" s="523"/>
      <c r="D27" s="523">
        <v>-7</v>
      </c>
      <c r="E27" s="524">
        <f t="shared" si="2"/>
        <v>-7</v>
      </c>
      <c r="F27" s="523"/>
      <c r="G27" s="523">
        <v>-21</v>
      </c>
      <c r="H27" s="524">
        <f t="shared" si="3"/>
        <v>-21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38500</v>
      </c>
      <c r="D29" s="527">
        <f>SUM(D21:D28)</f>
        <v>-128357</v>
      </c>
      <c r="E29" s="524">
        <f t="shared" si="2"/>
        <v>-89857</v>
      </c>
      <c r="F29" s="527">
        <f>SUM(F21:F28)</f>
        <v>10857</v>
      </c>
      <c r="G29" s="527">
        <f>SUM(G21:G28)</f>
        <v>-357307</v>
      </c>
      <c r="H29" s="524">
        <f t="shared" si="3"/>
        <v>-346450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-120</v>
      </c>
      <c r="E35" s="524">
        <f>SUM(C35:D35)</f>
        <v>-120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-120</v>
      </c>
      <c r="E36" s="527">
        <f t="shared" si="4"/>
        <v>-120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103377</v>
      </c>
      <c r="D37" s="527">
        <f t="shared" si="5"/>
        <v>-139261</v>
      </c>
      <c r="E37" s="527">
        <f t="shared" si="5"/>
        <v>-35884</v>
      </c>
      <c r="F37" s="527">
        <f t="shared" si="5"/>
        <v>199838</v>
      </c>
      <c r="G37" s="527">
        <f t="shared" si="5"/>
        <v>-464857</v>
      </c>
      <c r="H37" s="527">
        <f t="shared" si="5"/>
        <v>-265019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201541</v>
      </c>
      <c r="F38" s="527"/>
      <c r="G38" s="527"/>
      <c r="H38" s="533">
        <v>492796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165657</v>
      </c>
      <c r="F39" s="527"/>
      <c r="G39" s="527"/>
      <c r="H39" s="527">
        <f>SUM(H37:H38)</f>
        <v>227777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165657</v>
      </c>
      <c r="F40" s="524"/>
      <c r="G40" s="524"/>
      <c r="H40" s="523">
        <v>227777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3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44407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8" t="s">
        <v>41</v>
      </c>
      <c r="B9" s="648" t="s">
        <v>223</v>
      </c>
      <c r="C9" s="648" t="s">
        <v>45</v>
      </c>
      <c r="D9" s="651" t="s">
        <v>42</v>
      </c>
      <c r="E9" s="654"/>
      <c r="F9" s="654"/>
      <c r="G9" s="651" t="s">
        <v>43</v>
      </c>
      <c r="H9" s="652"/>
      <c r="I9" s="648" t="s">
        <v>44</v>
      </c>
      <c r="J9" s="104"/>
    </row>
    <row r="10" spans="1:10" ht="30.75" customHeight="1">
      <c r="A10" s="649"/>
      <c r="B10" s="649" t="s">
        <v>163</v>
      </c>
      <c r="C10" s="653"/>
      <c r="D10" s="648" t="s">
        <v>924</v>
      </c>
      <c r="E10" s="648" t="s">
        <v>46</v>
      </c>
      <c r="F10" s="648" t="s">
        <v>116</v>
      </c>
      <c r="G10" s="648" t="s">
        <v>47</v>
      </c>
      <c r="H10" s="648" t="s">
        <v>48</v>
      </c>
      <c r="I10" s="649"/>
      <c r="J10" s="104"/>
    </row>
    <row r="11" spans="1:10" ht="30.75" customHeight="1">
      <c r="A11" s="650"/>
      <c r="B11" s="650"/>
      <c r="C11" s="650"/>
      <c r="D11" s="657"/>
      <c r="E11" s="650"/>
      <c r="F11" s="657"/>
      <c r="G11" s="657"/>
      <c r="H11" s="657"/>
      <c r="I11" s="657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709337</v>
      </c>
      <c r="D13" s="234">
        <v>-127515</v>
      </c>
      <c r="E13" s="234"/>
      <c r="F13" s="234"/>
      <c r="G13" s="234">
        <v>158265</v>
      </c>
      <c r="H13" s="234">
        <v>-116349</v>
      </c>
      <c r="I13" s="610">
        <f>SUM(C13:H13)</f>
        <v>623738</v>
      </c>
      <c r="J13" s="201"/>
    </row>
    <row r="14" spans="1:10" s="202" customFormat="1" ht="15">
      <c r="A14" s="203" t="s">
        <v>49</v>
      </c>
      <c r="B14" s="81" t="s">
        <v>857</v>
      </c>
      <c r="C14" s="610">
        <f>'1-SB'!H11</f>
        <v>879369</v>
      </c>
      <c r="D14" s="610">
        <f>'1-SB'!H13</f>
        <v>-150788</v>
      </c>
      <c r="E14" s="610">
        <f>'1-SB'!H14</f>
        <v>0</v>
      </c>
      <c r="F14" s="610">
        <f>'1-SB'!H15</f>
        <v>0</v>
      </c>
      <c r="G14" s="610">
        <f>'1-SB'!H19+'1-SB'!H21</f>
        <v>158265</v>
      </c>
      <c r="H14" s="610">
        <f>'1-SB'!H20+'1-SB'!H22</f>
        <v>-172473</v>
      </c>
      <c r="I14" s="610">
        <f aca="true" t="shared" si="0" ref="I14:I36">SUM(C14:H14)</f>
        <v>714373</v>
      </c>
      <c r="J14" s="201"/>
    </row>
    <row r="15" spans="1:10" s="202" customFormat="1" ht="15">
      <c r="A15" s="203" t="s">
        <v>50</v>
      </c>
      <c r="B15" s="81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1">
        <f aca="true" t="shared" si="2" ref="C18:H18">C14+C15</f>
        <v>879369</v>
      </c>
      <c r="D18" s="611">
        <f t="shared" si="2"/>
        <v>-150788</v>
      </c>
      <c r="E18" s="611">
        <f>E14+E15</f>
        <v>0</v>
      </c>
      <c r="F18" s="611">
        <f t="shared" si="2"/>
        <v>0</v>
      </c>
      <c r="G18" s="611">
        <f t="shared" si="2"/>
        <v>158265</v>
      </c>
      <c r="H18" s="611">
        <f t="shared" si="2"/>
        <v>-172473</v>
      </c>
      <c r="I18" s="610">
        <f t="shared" si="0"/>
        <v>714373</v>
      </c>
      <c r="J18" s="104"/>
    </row>
    <row r="19" spans="1:10" ht="15">
      <c r="A19" s="203" t="s">
        <v>149</v>
      </c>
      <c r="B19" s="81" t="s">
        <v>862</v>
      </c>
      <c r="C19" s="611">
        <f aca="true" t="shared" si="3" ref="C19:H19">SUM(C20:C21)</f>
        <v>62225</v>
      </c>
      <c r="D19" s="611">
        <f t="shared" si="3"/>
        <v>-8132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54093</v>
      </c>
      <c r="J19" s="104"/>
    </row>
    <row r="20" spans="1:10" ht="15">
      <c r="A20" s="204" t="s">
        <v>225</v>
      </c>
      <c r="B20" s="81" t="s">
        <v>863</v>
      </c>
      <c r="C20" s="235">
        <v>75049</v>
      </c>
      <c r="D20" s="235">
        <v>-10172</v>
      </c>
      <c r="E20" s="235"/>
      <c r="F20" s="235"/>
      <c r="G20" s="235"/>
      <c r="H20" s="235"/>
      <c r="I20" s="610">
        <f t="shared" si="0"/>
        <v>64877</v>
      </c>
      <c r="J20" s="104"/>
    </row>
    <row r="21" spans="1:10" ht="15">
      <c r="A21" s="204" t="s">
        <v>226</v>
      </c>
      <c r="B21" s="81" t="s">
        <v>864</v>
      </c>
      <c r="C21" s="235">
        <v>-12824</v>
      </c>
      <c r="D21" s="235">
        <v>2040</v>
      </c>
      <c r="E21" s="235"/>
      <c r="F21" s="235"/>
      <c r="G21" s="235"/>
      <c r="H21" s="235"/>
      <c r="I21" s="610">
        <f t="shared" si="0"/>
        <v>-10784</v>
      </c>
      <c r="J21" s="104"/>
    </row>
    <row r="22" spans="1:10" ht="15">
      <c r="A22" s="203" t="s">
        <v>52</v>
      </c>
      <c r="B22" s="81" t="s">
        <v>865</v>
      </c>
      <c r="C22" s="593"/>
      <c r="D22" s="593"/>
      <c r="E22" s="593"/>
      <c r="F22" s="593"/>
      <c r="G22" s="611">
        <f>'1-SB'!G21</f>
        <v>63238</v>
      </c>
      <c r="H22" s="611">
        <f>'1-SB'!G22</f>
        <v>0</v>
      </c>
      <c r="I22" s="610">
        <f t="shared" si="0"/>
        <v>63238</v>
      </c>
      <c r="J22" s="104"/>
    </row>
    <row r="23" spans="1:10" ht="15">
      <c r="A23" s="204" t="s">
        <v>53</v>
      </c>
      <c r="B23" s="81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1">
        <f aca="true" t="shared" si="7" ref="C34:H34">SUM(C18,C19,C22,C23,C26,C27,C30,C33)</f>
        <v>941594</v>
      </c>
      <c r="D34" s="611">
        <f t="shared" si="7"/>
        <v>-158920</v>
      </c>
      <c r="E34" s="611">
        <f t="shared" si="7"/>
        <v>0</v>
      </c>
      <c r="F34" s="611">
        <f t="shared" si="7"/>
        <v>0</v>
      </c>
      <c r="G34" s="611">
        <f t="shared" si="7"/>
        <v>221503</v>
      </c>
      <c r="H34" s="611">
        <f t="shared" si="7"/>
        <v>-172473</v>
      </c>
      <c r="I34" s="610">
        <f t="shared" si="0"/>
        <v>831704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4">
        <f aca="true" t="shared" si="8" ref="C36:H36">SUM(C34:C35)</f>
        <v>941594</v>
      </c>
      <c r="D36" s="614">
        <f t="shared" si="8"/>
        <v>-158920</v>
      </c>
      <c r="E36" s="614">
        <f t="shared" si="8"/>
        <v>0</v>
      </c>
      <c r="F36" s="614">
        <f t="shared" si="8"/>
        <v>0</v>
      </c>
      <c r="G36" s="614">
        <f t="shared" si="8"/>
        <v>221503</v>
      </c>
      <c r="H36" s="614">
        <f t="shared" si="8"/>
        <v>-172473</v>
      </c>
      <c r="I36" s="610">
        <f t="shared" si="0"/>
        <v>831704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B10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ГЛОБАЛНИ ЗАЩИТНИ КОМПАНИИ 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44407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0">
        <v>879369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0">
        <v>941594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0">
        <v>75049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1">
        <v>64877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0">
        <v>12824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1">
        <v>10784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0">
        <v>0.81237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0">
        <v>0.88329</v>
      </c>
    </row>
    <row r="20" spans="1:4" s="160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9394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2520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236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0.08730012186565239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-0.00927139893660145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0.09657355679702051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0.07652518929891822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ЗАЩИТНИ КОМПАНИИ 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01.01.2021 - 30.06.2021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44407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5">
        <f aca="true" t="shared" si="0" ref="F13:F18">C13+D13-E13</f>
        <v>0</v>
      </c>
      <c r="G13" s="231"/>
      <c r="H13" s="231"/>
      <c r="I13" s="615">
        <f aca="true" t="shared" si="1" ref="I13:I18">F13+G13-H13</f>
        <v>0</v>
      </c>
      <c r="J13" s="231"/>
      <c r="K13" s="231"/>
      <c r="L13" s="231"/>
      <c r="M13" s="615">
        <f aca="true" t="shared" si="2" ref="M13:M18">J13+K13-L13</f>
        <v>0</v>
      </c>
      <c r="N13" s="231"/>
      <c r="O13" s="231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5">
        <f t="shared" si="0"/>
        <v>0</v>
      </c>
      <c r="G14" s="231"/>
      <c r="H14" s="231"/>
      <c r="I14" s="615">
        <f t="shared" si="1"/>
        <v>0</v>
      </c>
      <c r="J14" s="231"/>
      <c r="K14" s="231"/>
      <c r="L14" s="231"/>
      <c r="M14" s="615">
        <f t="shared" si="2"/>
        <v>0</v>
      </c>
      <c r="N14" s="231"/>
      <c r="O14" s="231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5">
        <f t="shared" si="0"/>
        <v>0</v>
      </c>
      <c r="G15" s="231"/>
      <c r="H15" s="231"/>
      <c r="I15" s="615">
        <f t="shared" si="1"/>
        <v>0</v>
      </c>
      <c r="J15" s="231"/>
      <c r="K15" s="231"/>
      <c r="L15" s="231"/>
      <c r="M15" s="615">
        <f t="shared" si="2"/>
        <v>0</v>
      </c>
      <c r="N15" s="231"/>
      <c r="O15" s="231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5">
        <f t="shared" si="0"/>
        <v>0</v>
      </c>
      <c r="G16" s="231"/>
      <c r="H16" s="231"/>
      <c r="I16" s="615">
        <f t="shared" si="1"/>
        <v>0</v>
      </c>
      <c r="J16" s="231"/>
      <c r="K16" s="231"/>
      <c r="L16" s="231"/>
      <c r="M16" s="615">
        <f t="shared" si="2"/>
        <v>0</v>
      </c>
      <c r="N16" s="231"/>
      <c r="O16" s="231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5">
        <f t="shared" si="0"/>
        <v>0</v>
      </c>
      <c r="G17" s="231"/>
      <c r="H17" s="231"/>
      <c r="I17" s="615">
        <f t="shared" si="1"/>
        <v>0</v>
      </c>
      <c r="J17" s="231"/>
      <c r="K17" s="231"/>
      <c r="L17" s="231"/>
      <c r="M17" s="615">
        <f t="shared" si="2"/>
        <v>0</v>
      </c>
      <c r="N17" s="231"/>
      <c r="O17" s="231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43" sqref="D43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ЗАЩИТНИ КОМПАНИИ 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44407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78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78"/>
      <c r="B10" s="674" t="s">
        <v>223</v>
      </c>
      <c r="C10" s="673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78" t="s">
        <v>67</v>
      </c>
      <c r="B28" s="674" t="s">
        <v>223</v>
      </c>
      <c r="C28" s="676" t="s">
        <v>72</v>
      </c>
      <c r="D28" s="679" t="s">
        <v>73</v>
      </c>
      <c r="E28" s="680"/>
      <c r="F28" s="681"/>
    </row>
    <row r="29" spans="1:6" ht="31.5">
      <c r="A29" s="678"/>
      <c r="B29" s="674" t="s">
        <v>223</v>
      </c>
      <c r="C29" s="677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5" t="s">
        <v>912</v>
      </c>
      <c r="B49" s="675"/>
      <c r="C49" s="675"/>
      <c r="D49" s="675"/>
      <c r="E49" s="675"/>
      <c r="F49" s="67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8"/>
      <c r="D67" s="668"/>
      <c r="E67" s="668"/>
      <c r="F67" s="668"/>
      <c r="G67" s="146"/>
    </row>
    <row r="68" spans="1:7" ht="26.25" customHeight="1">
      <c r="A68" s="666"/>
      <c r="B68" s="666"/>
      <c r="C68" s="667"/>
      <c r="D68" s="667"/>
      <c r="E68" s="667"/>
      <c r="F68" s="66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J24" sqref="J24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44407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307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307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307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307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307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307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307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307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307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307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307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307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4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2021-07-30T07:30:44Z</dcterms:modified>
  <cp:category/>
  <cp:version/>
  <cp:contentType/>
  <cp:contentStatus/>
</cp:coreProperties>
</file>