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<sst xmlns="http://schemas.openxmlformats.org/spreadsheetml/2006/main" count="244" uniqueCount="200">
  <si>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</si>
  <si>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</si>
  <si>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</si>
  <si>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</si>
  <si>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</si>
  <si>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</si>
  <si>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</si>
  <si>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</si>
  <si>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</si>
  <si>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</si>
  <si>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</si>
  <si>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</si>
  <si>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</si>
  <si>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</si>
  <si>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</si>
  <si>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</si>
  <si>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</si>
  <si>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</si>
  <si>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</si>
  <si>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</si>
  <si>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</si>
  <si>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</si>
  <si>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</si>
  <si>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</si>
  <si>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</si>
  <si>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</si>
  <si>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</si>
  <si>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</si>
  <si>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</si>
  <si>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</si>
  <si>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</si>
  <si>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</si>
  <si>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</si>
  <si>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</si>
  <si>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</si>
  <si>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</si>
  <si>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</si>
  <si>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</si>
  <si>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</si>
  <si>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</si>
  <si>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</si>
  <si>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</si>
  <si>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</si>
  <si>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</si>
  <si>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</si>
  <si>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</si>
  <si>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</si>
  <si>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</si>
  <si>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</si>
  <si>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</si>
  <si>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</si>
  <si>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</si>
  <si>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</si>
  <si>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</si>
  <si>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</si>
  <si>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</si>
  <si>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</si>
  <si>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</si>
  <si>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</si>
  <si>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</si>
  <si>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</si>
  <si>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</si>
  <si>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</si>
  <si>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</si>
  <si>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</si>
  <si>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</si>
  <si>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</si>
  <si>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</si>
  <si>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</si>
  <si>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</si>
  <si>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</si>
  <si>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</si>
  <si>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</si>
  <si>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</si>
  <si>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</si>
  <si>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</si>
  <si>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</si>
  <si>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</si>
  <si>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</si>
  <si>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</si>
  <si>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</si>
  <si>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</si>
  <si>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</si>
  <si>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</si>
  <si>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</si>
  <si>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</si>
  <si>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</si>
  <si>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</si>
  <si>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</si>
  <si>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</si>
  <si>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</si>
  <si>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</si>
  <si>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</si>
  <si>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</si>
  <si>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</si>
  <si>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</si>
  <si>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</si>
  <si>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</si>
  <si>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</si>
  <si>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</si>
  <si>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</si>
  <si>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</si>
  <si>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</si>
  <si>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</si>
  <si>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</si>
  <si>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</si>
  <si>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</si>
  <si>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</si>
  <si>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</si>
  <si>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</si>
  <si>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</si>
  <si>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</si>
  <si>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</si>
  <si>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</si>
  <si>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</si>
  <si>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</si>
  <si>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</si>
  <si>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</si>
  <si>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</si>
  <si>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</si>
  <si>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</si>
  <si>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</si>
  <si>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</si>
  <si>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</si>
  <si>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</si>
  <si>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</si>
  <si>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</si>
  <si>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</si>
  <si>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</si>
  <si>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</si>
  <si>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</si>
  <si>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</si>
  <si>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</si>
  <si>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</si>
  <si>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</si>
  <si>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</si>
  <si>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</si>
  <si>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</si>
  <si>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</si>
  <si>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</si>
  <si>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</si>
  <si>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</si>
  <si>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</si>
  <si>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</si>
  <si>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</si>
  <si>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</si>
  <si>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</si>
  <si>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</si>
  <si>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</si>
  <si>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</si>
  <si>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</si>
  <si>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</si>
  <si>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</si>
  <si>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</si>
  <si>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</si>
  <si>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</si>
  <si>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</si>
  <si>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</si>
  <si>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</si>
  <si>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</si>
  <si>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</si>
  <si>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</si>
  <si>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</si>
  <si>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</si>
  <si>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</si>
  <si>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</si>
  <si>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</si>
  <si>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</si>
  <si>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</si>
  <si>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</si>
  <si>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</si>
  <si>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</si>
  <si>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</si>
  <si>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</si>
  <si>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</si>
  <si>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</si>
  <si>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</si>
  <si>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</si>
  <si>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</si>
  <si>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</si>
  <si>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</si>
  <si>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</si>
  <si>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</si>
  <si>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</si>
  <si>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</si>
  <si>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</si>
  <si>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</si>
  <si>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</si>
  <si>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</si>
  <si>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</si>
  <si>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</si>
  <si>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</si>
  <si>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</si>
  <si>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</si>
  <si>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</si>
  <si>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</si>
  <si>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</si>
  <si>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</si>
  <si>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30.06.2016 г.</t>
  </si>
  <si>
    <t>Дата: 29.07.2016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</si>
</sst>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7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7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0" xfId="67" applyFont="1" applyFill="1">
      <alignment/>
      <protection/>
    </xf>
    <xf numFmtId="0" fontId="3" fillId="0" borderId="0" xfId="67" applyFont="1" applyFill="1" applyBorder="1" applyAlignment="1">
      <alignment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7" applyFont="1" applyFill="1" applyAlignment="1">
      <alignment horizontal="left" vertical="center" wrapText="1"/>
      <protection/>
    </xf>
    <xf numFmtId="0" fontId="4" fillId="0" borderId="0" xfId="67" applyFont="1" applyFill="1" applyBorder="1" applyAlignment="1">
      <alignment horizontal="left" vertical="top"/>
      <protection/>
    </xf>
    <xf numFmtId="0" fontId="4" fillId="0" borderId="0" xfId="67" applyFont="1" applyFill="1" applyBorder="1" applyAlignment="1">
      <alignment/>
      <protection/>
    </xf>
    <xf numFmtId="0" fontId="4" fillId="0" borderId="0" xfId="67" applyFont="1" applyFill="1" applyBorder="1" applyAlignment="1">
      <alignment vertical="top"/>
      <protection/>
    </xf>
    <xf numFmtId="0" fontId="4" fillId="0" borderId="0" xfId="67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4" fillId="0" borderId="0" xfId="67" applyFont="1" applyFill="1" applyAlignment="1">
      <alignment wrapText="1"/>
      <protection/>
    </xf>
    <xf numFmtId="0" fontId="7" fillId="0" borderId="0" xfId="67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/>
      <protection/>
    </xf>
    <xf numFmtId="3" fontId="4" fillId="0" borderId="0" xfId="67" applyNumberFormat="1" applyFont="1" applyFill="1">
      <alignment/>
      <protection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3" fontId="6" fillId="32" borderId="0" xfId="60" applyNumberFormat="1" applyFont="1" applyFill="1" applyAlignment="1" applyProtection="1">
      <alignment horizontal="center" vertical="center" wrapText="1"/>
      <protection locked="0"/>
    </xf>
    <xf numFmtId="3" fontId="7" fillId="32" borderId="0" xfId="60" applyNumberFormat="1" applyFont="1" applyFill="1" applyAlignment="1" applyProtection="1">
      <alignment horizontal="center" vertical="center" wrapText="1"/>
      <protection locked="0"/>
    </xf>
    <xf numFmtId="0" fontId="6" fillId="32" borderId="0" xfId="60" applyFont="1" applyFill="1" applyBorder="1" applyAlignment="1" applyProtection="1">
      <alignment horizontal="left" vertical="center" wrapText="1"/>
      <protection locked="0"/>
    </xf>
    <xf numFmtId="3" fontId="6" fillId="32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Alignment="1">
      <alignment wrapText="1"/>
      <protection/>
    </xf>
    <xf numFmtId="3" fontId="4" fillId="0" borderId="10" xfId="0" applyNumberFormat="1" applyFont="1" applyBorder="1" applyAlignment="1">
      <alignment horizontal="right" vertical="top"/>
    </xf>
    <xf numFmtId="0" fontId="7" fillId="0" borderId="0" xfId="57" applyFont="1" applyFill="1">
      <alignment/>
      <protection/>
    </xf>
    <xf numFmtId="3" fontId="7" fillId="32" borderId="0" xfId="57" applyNumberFormat="1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32" borderId="0" xfId="57" applyNumberFormat="1" applyFont="1" applyFill="1" applyAlignment="1">
      <alignment vertical="center" wrapText="1"/>
      <protection/>
    </xf>
    <xf numFmtId="3" fontId="7" fillId="32" borderId="10" xfId="57" applyNumberFormat="1" applyFont="1" applyFill="1" applyBorder="1">
      <alignment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32" borderId="1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32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15" fillId="0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15" fillId="0" borderId="10" xfId="57" applyNumberFormat="1" applyFont="1" applyFill="1" applyBorder="1">
      <alignment/>
      <protection/>
    </xf>
    <xf numFmtId="3" fontId="6" fillId="32" borderId="10" xfId="57" applyNumberFormat="1" applyFont="1" applyFill="1" applyBorder="1">
      <alignment/>
      <protection/>
    </xf>
    <xf numFmtId="3" fontId="6" fillId="0" borderId="10" xfId="57" applyNumberFormat="1" applyFont="1" applyFill="1" applyBorder="1">
      <alignment/>
      <protection/>
    </xf>
    <xf numFmtId="3" fontId="7" fillId="32" borderId="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32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7" fillId="32" borderId="0" xfId="57" applyFont="1" applyFill="1" applyBorder="1">
      <alignment/>
      <protection/>
    </xf>
    <xf numFmtId="0" fontId="4" fillId="32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32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32" borderId="0" xfId="57" applyFont="1" applyFill="1">
      <alignment/>
      <protection/>
    </xf>
    <xf numFmtId="0" fontId="4" fillId="0" borderId="0" xfId="57" applyFont="1" applyFill="1">
      <alignment/>
      <protection/>
    </xf>
    <xf numFmtId="0" fontId="4" fillId="32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0" fontId="7" fillId="32" borderId="0" xfId="57" applyFont="1" applyFill="1">
      <alignment/>
      <protection/>
    </xf>
    <xf numFmtId="201" fontId="7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3" fillId="0" borderId="10" xfId="63" applyNumberFormat="1" applyFont="1" applyFill="1" applyBorder="1" applyAlignment="1" applyProtection="1">
      <alignment horizontal="lef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lef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4" fillId="0" borderId="0" xfId="67" applyFont="1" applyFill="1" applyBorder="1" applyAlignment="1">
      <alignment horizontal="right" vertical="top"/>
      <protection/>
    </xf>
    <xf numFmtId="0" fontId="7" fillId="0" borderId="0" xfId="67" applyFont="1" applyFill="1" applyAlignment="1">
      <alignment wrapText="1"/>
      <protection/>
    </xf>
    <xf numFmtId="0" fontId="7" fillId="0" borderId="0" xfId="67" applyFont="1" applyFill="1" applyAlignment="1">
      <alignment horizontal="right"/>
      <protection/>
    </xf>
    <xf numFmtId="0" fontId="7" fillId="0" borderId="0" xfId="67" applyFont="1" applyFill="1">
      <alignment/>
      <protection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7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justify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19">
      <selection activeCell="A47" sqref="A47"/>
    </sheetView>
  </sheetViews>
  <sheetFormatPr defaultColWidth="9.140625" defaultRowHeight="12.75"/>
  <cols>
    <col min="1" max="1" width="42.28125" style="105" customWidth="1"/>
    <col min="2" max="2" width="11.421875" style="106" customWidth="1"/>
    <col min="3" max="3" width="10.57421875" style="107" customWidth="1"/>
    <col min="4" max="4" width="51.421875" style="105" customWidth="1"/>
    <col min="5" max="5" width="11.421875" style="106" customWidth="1"/>
    <col min="6" max="6" width="12.57421875" style="107" customWidth="1"/>
    <col min="7" max="16384" width="9.140625" style="105" customWidth="1"/>
  </cols>
  <sheetData>
    <row r="1" spans="5:6" ht="12">
      <c r="E1" s="191" t="s">
        <v>153</v>
      </c>
      <c r="F1" s="191"/>
    </row>
    <row r="2" spans="1:6" ht="12" customHeight="1">
      <c r="A2" s="1"/>
      <c r="B2" s="99"/>
      <c r="C2" s="193" t="s">
        <v>0</v>
      </c>
      <c r="D2" s="193"/>
      <c r="E2" s="100"/>
      <c r="F2" s="3"/>
    </row>
    <row r="3" spans="1:6" ht="21" customHeight="1">
      <c r="A3" s="2" t="s">
        <v>189</v>
      </c>
      <c r="B3" s="108"/>
      <c r="C3" s="4"/>
      <c r="D3" s="1"/>
      <c r="E3" s="192" t="s">
        <v>188</v>
      </c>
      <c r="F3" s="192"/>
    </row>
    <row r="4" spans="1:6" ht="16.5" customHeight="1">
      <c r="A4" s="101" t="s">
        <v>198</v>
      </c>
      <c r="B4" s="108"/>
      <c r="C4" s="5"/>
      <c r="D4" s="6"/>
      <c r="E4" s="100"/>
      <c r="F4" s="7" t="s">
        <v>80</v>
      </c>
    </row>
    <row r="5" spans="1:6" ht="50.25" customHeight="1">
      <c r="A5" s="8" t="s">
        <v>1</v>
      </c>
      <c r="B5" s="102" t="s">
        <v>2</v>
      </c>
      <c r="C5" s="9" t="s">
        <v>3</v>
      </c>
      <c r="D5" s="10" t="s">
        <v>7</v>
      </c>
      <c r="E5" s="102" t="s">
        <v>4</v>
      </c>
      <c r="F5" s="9" t="s">
        <v>5</v>
      </c>
    </row>
    <row r="6" spans="1:6" ht="12">
      <c r="A6" s="8" t="s">
        <v>6</v>
      </c>
      <c r="B6" s="102">
        <v>1</v>
      </c>
      <c r="C6" s="9">
        <v>2</v>
      </c>
      <c r="D6" s="10" t="s">
        <v>6</v>
      </c>
      <c r="E6" s="102">
        <v>1</v>
      </c>
      <c r="F6" s="9">
        <v>2</v>
      </c>
    </row>
    <row r="7" spans="1:6" ht="12">
      <c r="A7" s="11" t="s">
        <v>8</v>
      </c>
      <c r="B7" s="109"/>
      <c r="C7" s="110"/>
      <c r="D7" s="111" t="s">
        <v>28</v>
      </c>
      <c r="E7" s="109"/>
      <c r="F7" s="110"/>
    </row>
    <row r="8" spans="1:28" ht="12">
      <c r="A8" s="112" t="s">
        <v>29</v>
      </c>
      <c r="B8" s="113"/>
      <c r="C8" s="114"/>
      <c r="D8" s="112" t="s">
        <v>30</v>
      </c>
      <c r="E8" s="115">
        <v>701807</v>
      </c>
      <c r="F8" s="115">
        <v>679977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</row>
    <row r="9" spans="1:28" ht="12">
      <c r="A9" s="117" t="s">
        <v>147</v>
      </c>
      <c r="B9" s="113"/>
      <c r="C9" s="114"/>
      <c r="D9" s="112" t="s">
        <v>31</v>
      </c>
      <c r="E9" s="113"/>
      <c r="F9" s="113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ht="24">
      <c r="A10" s="117" t="s">
        <v>98</v>
      </c>
      <c r="B10" s="113"/>
      <c r="C10" s="114"/>
      <c r="D10" s="117" t="s">
        <v>146</v>
      </c>
      <c r="E10" s="113">
        <v>-131303</v>
      </c>
      <c r="F10" s="113">
        <v>-128323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</row>
    <row r="11" spans="1:28" ht="20.25" customHeight="1">
      <c r="A11" s="117" t="s">
        <v>107</v>
      </c>
      <c r="B11" s="113"/>
      <c r="C11" s="114"/>
      <c r="D11" s="117" t="s">
        <v>32</v>
      </c>
      <c r="E11" s="113"/>
      <c r="F11" s="113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ht="12">
      <c r="A12" s="117" t="s">
        <v>138</v>
      </c>
      <c r="B12" s="113"/>
      <c r="C12" s="114"/>
      <c r="D12" s="117" t="s">
        <v>115</v>
      </c>
      <c r="E12" s="113"/>
      <c r="F12" s="118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 ht="12">
      <c r="A13" s="119" t="s">
        <v>12</v>
      </c>
      <c r="B13" s="113"/>
      <c r="C13" s="114"/>
      <c r="D13" s="119" t="s">
        <v>27</v>
      </c>
      <c r="E13" s="115">
        <f>E10+E11+E12</f>
        <v>-131303</v>
      </c>
      <c r="F13" s="120">
        <f>F10+F11+F12</f>
        <v>-128323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ht="12">
      <c r="A14" s="112" t="s">
        <v>173</v>
      </c>
      <c r="B14" s="113"/>
      <c r="C14" s="114"/>
      <c r="D14" s="112" t="s">
        <v>33</v>
      </c>
      <c r="E14" s="113"/>
      <c r="F14" s="118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2">
      <c r="A15" s="119" t="s">
        <v>39</v>
      </c>
      <c r="B15" s="113">
        <f>B13+B14</f>
        <v>0</v>
      </c>
      <c r="C15" s="114">
        <f>C13+C14</f>
        <v>0</v>
      </c>
      <c r="D15" s="117" t="s">
        <v>34</v>
      </c>
      <c r="E15" s="113">
        <f>E16-E17</f>
        <v>36040</v>
      </c>
      <c r="F15" s="114">
        <f>F16-F17</f>
        <v>50593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">
      <c r="A16" s="111" t="s">
        <v>41</v>
      </c>
      <c r="B16" s="113"/>
      <c r="C16" s="118"/>
      <c r="D16" s="117" t="s">
        <v>35</v>
      </c>
      <c r="E16" s="113">
        <v>126482</v>
      </c>
      <c r="F16" s="113">
        <v>126482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ht="12">
      <c r="A17" s="111" t="s">
        <v>43</v>
      </c>
      <c r="B17" s="113"/>
      <c r="C17" s="118"/>
      <c r="D17" s="117" t="s">
        <v>36</v>
      </c>
      <c r="E17" s="113">
        <v>90442</v>
      </c>
      <c r="F17" s="113">
        <v>75889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12">
      <c r="A18" s="121" t="s">
        <v>9</v>
      </c>
      <c r="B18" s="113"/>
      <c r="C18" s="118"/>
      <c r="D18" s="121" t="s">
        <v>37</v>
      </c>
      <c r="E18" s="113">
        <v>4149</v>
      </c>
      <c r="F18" s="113">
        <v>-14553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12">
      <c r="A19" s="121" t="s">
        <v>10</v>
      </c>
      <c r="B19" s="113">
        <v>224670</v>
      </c>
      <c r="C19" s="113">
        <v>210396</v>
      </c>
      <c r="D19" s="119" t="s">
        <v>38</v>
      </c>
      <c r="E19" s="115">
        <f>E15+E18</f>
        <v>40189</v>
      </c>
      <c r="F19" s="120">
        <f>F15+F18</f>
        <v>36040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12">
      <c r="A20" s="121" t="s">
        <v>174</v>
      </c>
      <c r="B20" s="113">
        <v>268992</v>
      </c>
      <c r="C20" s="113">
        <v>268257</v>
      </c>
      <c r="D20" s="122" t="s">
        <v>40</v>
      </c>
      <c r="E20" s="115">
        <f>E8+E13+E19</f>
        <v>610693</v>
      </c>
      <c r="F20" s="120">
        <f>F8+F13+F19</f>
        <v>587694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12">
      <c r="A21" s="121" t="s">
        <v>137</v>
      </c>
      <c r="B21" s="113"/>
      <c r="C21" s="118"/>
      <c r="D21" s="123"/>
      <c r="E21" s="113"/>
      <c r="F21" s="118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12">
      <c r="A22" s="122" t="s">
        <v>12</v>
      </c>
      <c r="B22" s="115">
        <f>SUM(B19:B21)</f>
        <v>493662</v>
      </c>
      <c r="C22" s="120">
        <f>SUM(C19:C21)</f>
        <v>478653</v>
      </c>
      <c r="D22" s="121"/>
      <c r="E22" s="113"/>
      <c r="F22" s="118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12">
      <c r="A23" s="111" t="s">
        <v>117</v>
      </c>
      <c r="B23" s="113"/>
      <c r="C23" s="118"/>
      <c r="D23" s="111" t="s">
        <v>42</v>
      </c>
      <c r="E23" s="113"/>
      <c r="F23" s="118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">
      <c r="A24" s="121" t="s">
        <v>147</v>
      </c>
      <c r="B24" s="109">
        <f>SUM(B25:B28)</f>
        <v>112716</v>
      </c>
      <c r="C24" s="110">
        <f>SUM(C25:C28)</f>
        <v>103639</v>
      </c>
      <c r="D24" s="124" t="s">
        <v>148</v>
      </c>
      <c r="E24" s="113"/>
      <c r="F24" s="118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12">
      <c r="A25" s="121" t="s">
        <v>98</v>
      </c>
      <c r="B25" s="109">
        <v>112716</v>
      </c>
      <c r="C25" s="109">
        <v>103639</v>
      </c>
      <c r="D25" s="117" t="s">
        <v>134</v>
      </c>
      <c r="E25" s="113">
        <f>SUM(E26:E27)</f>
        <v>1060</v>
      </c>
      <c r="F25" s="114">
        <f>SUM(F26:F27)</f>
        <v>1033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6" ht="12">
      <c r="A26" s="121" t="s">
        <v>112</v>
      </c>
      <c r="B26" s="109"/>
      <c r="C26" s="109"/>
      <c r="D26" s="117" t="s">
        <v>175</v>
      </c>
      <c r="E26" s="109">
        <v>420</v>
      </c>
      <c r="F26" s="109">
        <v>410</v>
      </c>
    </row>
    <row r="27" spans="1:6" ht="12">
      <c r="A27" s="121" t="s">
        <v>107</v>
      </c>
      <c r="B27" s="109"/>
      <c r="C27" s="109"/>
      <c r="D27" s="117" t="s">
        <v>100</v>
      </c>
      <c r="E27" s="109">
        <v>640</v>
      </c>
      <c r="F27" s="109">
        <v>623</v>
      </c>
    </row>
    <row r="28" spans="1:6" ht="12">
      <c r="A28" s="121" t="s">
        <v>11</v>
      </c>
      <c r="B28" s="109"/>
      <c r="C28" s="110"/>
      <c r="D28" s="121" t="s">
        <v>111</v>
      </c>
      <c r="E28" s="109"/>
      <c r="F28" s="125"/>
    </row>
    <row r="29" spans="1:6" ht="12">
      <c r="A29" s="121" t="s">
        <v>139</v>
      </c>
      <c r="B29" s="109"/>
      <c r="C29" s="110"/>
      <c r="D29" s="124" t="s">
        <v>130</v>
      </c>
      <c r="E29" s="109"/>
      <c r="F29" s="125"/>
    </row>
    <row r="30" spans="1:6" ht="12">
      <c r="A30" s="121" t="s">
        <v>140</v>
      </c>
      <c r="B30" s="113"/>
      <c r="C30" s="114"/>
      <c r="D30" s="121" t="s">
        <v>149</v>
      </c>
      <c r="E30" s="109"/>
      <c r="F30" s="125"/>
    </row>
    <row r="31" spans="1:6" ht="12">
      <c r="A31" s="121" t="s">
        <v>141</v>
      </c>
      <c r="B31" s="109"/>
      <c r="C31" s="125"/>
      <c r="D31" s="124" t="s">
        <v>109</v>
      </c>
      <c r="E31" s="109"/>
      <c r="F31" s="125"/>
    </row>
    <row r="32" spans="1:6" ht="12">
      <c r="A32" s="121" t="s">
        <v>142</v>
      </c>
      <c r="B32" s="109"/>
      <c r="C32" s="125"/>
      <c r="D32" s="124" t="s">
        <v>110</v>
      </c>
      <c r="E32" s="109"/>
      <c r="F32" s="125"/>
    </row>
    <row r="33" spans="1:6" ht="12">
      <c r="A33" s="121" t="s">
        <v>143</v>
      </c>
      <c r="B33" s="109"/>
      <c r="C33" s="125"/>
      <c r="D33" s="124" t="s">
        <v>150</v>
      </c>
      <c r="E33" s="109"/>
      <c r="F33" s="125"/>
    </row>
    <row r="34" spans="1:6" ht="12">
      <c r="A34" s="122" t="s">
        <v>13</v>
      </c>
      <c r="B34" s="126">
        <f>SUM(B29:B33)+B24</f>
        <v>112716</v>
      </c>
      <c r="C34" s="127">
        <f>SUM(C29:C33)+C24</f>
        <v>103639</v>
      </c>
      <c r="D34" s="121" t="s">
        <v>151</v>
      </c>
      <c r="E34" s="109"/>
      <c r="F34" s="125"/>
    </row>
    <row r="35" spans="1:6" ht="15" customHeight="1">
      <c r="A35" s="111" t="s">
        <v>114</v>
      </c>
      <c r="B35" s="109"/>
      <c r="C35" s="125"/>
      <c r="D35" s="124" t="s">
        <v>152</v>
      </c>
      <c r="E35" s="109"/>
      <c r="F35" s="110"/>
    </row>
    <row r="36" spans="1:6" ht="13.5" customHeight="1">
      <c r="A36" s="117" t="s">
        <v>144</v>
      </c>
      <c r="B36" s="109">
        <v>601</v>
      </c>
      <c r="C36" s="109">
        <v>1661</v>
      </c>
      <c r="D36" s="124" t="s">
        <v>116</v>
      </c>
      <c r="E36" s="109"/>
      <c r="F36" s="125"/>
    </row>
    <row r="37" spans="1:6" ht="12">
      <c r="A37" s="117" t="s">
        <v>99</v>
      </c>
      <c r="B37" s="109"/>
      <c r="C37" s="109"/>
      <c r="D37" s="122" t="s">
        <v>12</v>
      </c>
      <c r="E37" s="126">
        <f>E25+E29+E30+E31+E32+E33+E34+E35+E36</f>
        <v>1060</v>
      </c>
      <c r="F37" s="127">
        <f>F25+F29+F30+F31+F32+F33+F34+F35+F36</f>
        <v>1033</v>
      </c>
    </row>
    <row r="38" spans="1:6" ht="12">
      <c r="A38" s="117" t="s">
        <v>145</v>
      </c>
      <c r="B38" s="109"/>
      <c r="C38" s="109"/>
      <c r="D38" s="122" t="s">
        <v>45</v>
      </c>
      <c r="E38" s="126">
        <f>E37</f>
        <v>1060</v>
      </c>
      <c r="F38" s="127">
        <f>F37</f>
        <v>1033</v>
      </c>
    </row>
    <row r="39" spans="1:6" ht="12">
      <c r="A39" s="117" t="s">
        <v>108</v>
      </c>
      <c r="B39" s="109">
        <v>4774</v>
      </c>
      <c r="C39" s="109">
        <v>4774</v>
      </c>
      <c r="D39" s="121"/>
      <c r="E39" s="109"/>
      <c r="F39" s="125"/>
    </row>
    <row r="40" spans="1:6" ht="12">
      <c r="A40" s="119" t="s">
        <v>14</v>
      </c>
      <c r="B40" s="126">
        <f>SUM(B36:B39)</f>
        <v>5375</v>
      </c>
      <c r="C40" s="127">
        <f>SUM(C36:C39)</f>
        <v>6435</v>
      </c>
      <c r="D40" s="121"/>
      <c r="E40" s="109"/>
      <c r="F40" s="125"/>
    </row>
    <row r="41" spans="1:6" ht="12">
      <c r="A41" s="112" t="s">
        <v>44</v>
      </c>
      <c r="B41" s="109"/>
      <c r="C41" s="125"/>
      <c r="D41" s="121"/>
      <c r="E41" s="109"/>
      <c r="F41" s="125"/>
    </row>
    <row r="42" spans="1:6" ht="12">
      <c r="A42" s="119" t="s">
        <v>45</v>
      </c>
      <c r="B42" s="126">
        <f>B22+B34+B40+B41</f>
        <v>611753</v>
      </c>
      <c r="C42" s="127">
        <f>C22+C34+C40+C41</f>
        <v>588727</v>
      </c>
      <c r="D42" s="121"/>
      <c r="E42" s="109"/>
      <c r="F42" s="125"/>
    </row>
    <row r="43" spans="1:6" ht="12.75" customHeight="1">
      <c r="A43" s="121"/>
      <c r="B43" s="109"/>
      <c r="C43" s="125"/>
      <c r="D43" s="121"/>
      <c r="E43" s="109"/>
      <c r="F43" s="125"/>
    </row>
    <row r="44" spans="1:6" ht="12">
      <c r="A44" s="119" t="s">
        <v>47</v>
      </c>
      <c r="B44" s="115">
        <f>B15+B42</f>
        <v>611753</v>
      </c>
      <c r="C44" s="120">
        <f>C15+C42</f>
        <v>588727</v>
      </c>
      <c r="D44" s="119" t="s">
        <v>46</v>
      </c>
      <c r="E44" s="126">
        <f>E20+E38</f>
        <v>611753</v>
      </c>
      <c r="F44" s="127">
        <f>F20+F38</f>
        <v>588727</v>
      </c>
    </row>
    <row r="45" spans="2:6" ht="12">
      <c r="B45" s="128"/>
      <c r="C45" s="129"/>
      <c r="D45" s="130"/>
      <c r="E45" s="128"/>
      <c r="F45" s="129"/>
    </row>
    <row r="46" spans="1:6" ht="12.75">
      <c r="A46" s="116" t="s">
        <v>199</v>
      </c>
      <c r="B46" s="194"/>
      <c r="C46" s="194"/>
      <c r="D46" s="131"/>
      <c r="E46" s="132"/>
      <c r="F46" s="133"/>
    </row>
    <row r="47" spans="2:6" ht="12.75">
      <c r="B47" s="134"/>
      <c r="C47" s="130"/>
      <c r="D47" s="130"/>
      <c r="E47" s="135"/>
      <c r="F47" s="136"/>
    </row>
    <row r="48" spans="1:6" ht="12.75">
      <c r="A48" s="190" t="s">
        <v>176</v>
      </c>
      <c r="B48" s="190"/>
      <c r="C48" s="190"/>
      <c r="D48" s="137" t="s">
        <v>184</v>
      </c>
      <c r="E48" s="138"/>
      <c r="F48" s="139"/>
    </row>
    <row r="49" spans="1:6" ht="12.75">
      <c r="A49" s="190" t="s">
        <v>177</v>
      </c>
      <c r="B49" s="190"/>
      <c r="C49" s="190"/>
      <c r="D49" s="140"/>
      <c r="E49" s="141"/>
      <c r="F49" s="142"/>
    </row>
    <row r="50" spans="1:6" ht="12.75" customHeight="1">
      <c r="A50" s="130"/>
      <c r="B50" s="134"/>
      <c r="C50" s="130"/>
      <c r="D50" s="140" t="s">
        <v>185</v>
      </c>
      <c r="E50" s="143"/>
      <c r="F50" s="144"/>
    </row>
    <row r="51" spans="1:6" ht="12.75" customHeight="1">
      <c r="A51" s="130"/>
      <c r="B51" s="134"/>
      <c r="C51" s="130"/>
      <c r="D51" s="145"/>
      <c r="E51" s="143"/>
      <c r="F51" s="144"/>
    </row>
    <row r="52" spans="1:6" ht="12.75" customHeight="1">
      <c r="A52" s="130"/>
      <c r="B52" s="134"/>
      <c r="C52" s="130"/>
      <c r="D52" s="145"/>
      <c r="E52" s="143"/>
      <c r="F52" s="144"/>
    </row>
    <row r="53" spans="2:6" ht="12">
      <c r="B53" s="146"/>
      <c r="C53" s="130"/>
      <c r="D53" s="145"/>
      <c r="E53" s="138"/>
      <c r="F53" s="147"/>
    </row>
    <row r="54" spans="1:6" ht="12">
      <c r="A54" s="130"/>
      <c r="B54" s="134"/>
      <c r="C54" s="130"/>
      <c r="D54" s="130"/>
      <c r="E54" s="138"/>
      <c r="F54" s="148"/>
    </row>
    <row r="55" spans="1:6" ht="12.75">
      <c r="A55" s="130"/>
      <c r="B55" s="128"/>
      <c r="C55" s="130"/>
      <c r="D55" s="149" t="s">
        <v>186</v>
      </c>
      <c r="E55" s="134"/>
      <c r="F55" s="130"/>
    </row>
    <row r="56" spans="1:6" ht="12">
      <c r="A56" s="130"/>
      <c r="B56" s="128"/>
      <c r="C56" s="130"/>
      <c r="E56" s="134"/>
      <c r="F56" s="130"/>
    </row>
    <row r="57" spans="1:6" ht="12">
      <c r="A57" s="130"/>
      <c r="B57" s="134"/>
      <c r="C57" s="130"/>
      <c r="D57" s="140" t="s">
        <v>178</v>
      </c>
      <c r="E57" s="134"/>
      <c r="F57" s="1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46.00390625" style="12" customWidth="1"/>
    <col min="2" max="2" width="11.140625" style="12" customWidth="1"/>
    <col min="3" max="3" width="13.57421875" style="12" customWidth="1"/>
    <col min="4" max="4" width="43.421875" style="12" customWidth="1"/>
    <col min="5" max="5" width="13.57421875" style="12" customWidth="1"/>
    <col min="6" max="6" width="12.140625" style="12" customWidth="1"/>
    <col min="7" max="16384" width="9.140625" style="12" customWidth="1"/>
  </cols>
  <sheetData>
    <row r="1" spans="5:6" ht="25.5" customHeight="1">
      <c r="E1" s="196" t="s">
        <v>154</v>
      </c>
      <c r="F1" s="196"/>
    </row>
    <row r="2" spans="1:6" ht="12.75" customHeight="1">
      <c r="A2" s="13"/>
      <c r="C2" s="197" t="s">
        <v>15</v>
      </c>
      <c r="D2" s="197"/>
      <c r="E2" s="14"/>
      <c r="F2" s="14"/>
    </row>
    <row r="3" spans="1:6" ht="15">
      <c r="A3" s="197" t="s">
        <v>190</v>
      </c>
      <c r="B3" s="197"/>
      <c r="C3" s="15"/>
      <c r="D3" s="15"/>
      <c r="E3" s="16"/>
      <c r="F3" s="16"/>
    </row>
    <row r="4" spans="1:6" ht="15">
      <c r="A4" s="101" t="str">
        <f>'справка № 1-КИС-БАЛАНС'!A4</f>
        <v>Отчетен период: 30.06.2016 г.</v>
      </c>
      <c r="B4" s="18"/>
      <c r="C4" s="19"/>
      <c r="D4" s="20" t="s">
        <v>191</v>
      </c>
      <c r="E4" s="198"/>
      <c r="F4" s="198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5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2.7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2.7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8" s="38" customFormat="1" ht="12.75">
      <c r="A10" s="35" t="s">
        <v>21</v>
      </c>
      <c r="B10" s="35"/>
      <c r="C10" s="35"/>
      <c r="D10" s="35" t="s">
        <v>49</v>
      </c>
      <c r="E10" s="36">
        <v>1000</v>
      </c>
      <c r="F10" s="36">
        <v>4808</v>
      </c>
      <c r="G10" s="37"/>
      <c r="H10" s="39"/>
    </row>
    <row r="11" spans="1:8" s="38" customFormat="1" ht="31.5" customHeight="1">
      <c r="A11" s="35" t="s">
        <v>155</v>
      </c>
      <c r="B11" s="36">
        <v>37341</v>
      </c>
      <c r="C11" s="36">
        <v>106666</v>
      </c>
      <c r="D11" s="35" t="s">
        <v>50</v>
      </c>
      <c r="E11" s="36">
        <v>46418</v>
      </c>
      <c r="F11" s="36">
        <v>96764</v>
      </c>
      <c r="G11" s="94"/>
      <c r="H11" s="39"/>
    </row>
    <row r="12" spans="1:8" s="38" customFormat="1" ht="15.75" customHeight="1">
      <c r="A12" s="35" t="s">
        <v>22</v>
      </c>
      <c r="B12" s="36">
        <v>37341</v>
      </c>
      <c r="C12" s="36">
        <v>106666</v>
      </c>
      <c r="D12" s="35" t="s">
        <v>51</v>
      </c>
      <c r="E12" s="36">
        <v>46418</v>
      </c>
      <c r="F12" s="36">
        <v>96764</v>
      </c>
      <c r="G12" s="37"/>
      <c r="H12" s="39"/>
    </row>
    <row r="13" spans="1:7" s="38" customFormat="1" ht="12.75">
      <c r="A13" s="35" t="s">
        <v>156</v>
      </c>
      <c r="B13" s="36"/>
      <c r="C13" s="36">
        <v>34</v>
      </c>
      <c r="D13" s="35" t="s">
        <v>161</v>
      </c>
      <c r="E13" s="36"/>
      <c r="F13" s="36"/>
      <c r="G13" s="37"/>
    </row>
    <row r="14" spans="1:7" s="38" customFormat="1" ht="12.75">
      <c r="A14" s="35" t="s">
        <v>23</v>
      </c>
      <c r="B14" s="36">
        <v>54</v>
      </c>
      <c r="C14" s="36">
        <v>160</v>
      </c>
      <c r="D14" s="40" t="s">
        <v>52</v>
      </c>
      <c r="E14" s="104">
        <v>355</v>
      </c>
      <c r="F14" s="104">
        <v>4696</v>
      </c>
      <c r="G14" s="37"/>
    </row>
    <row r="15" spans="1:7" s="38" customFormat="1" ht="12.75">
      <c r="A15" s="41"/>
      <c r="B15" s="36"/>
      <c r="C15" s="36"/>
      <c r="D15" s="35" t="s">
        <v>26</v>
      </c>
      <c r="E15" s="36"/>
      <c r="F15" s="36">
        <v>328</v>
      </c>
      <c r="G15" s="37"/>
    </row>
    <row r="16" spans="1:7" s="38" customFormat="1" ht="12.75">
      <c r="A16" s="41" t="s">
        <v>24</v>
      </c>
      <c r="B16" s="42">
        <f>SUM(B10,B11,B13:B14)</f>
        <v>37395</v>
      </c>
      <c r="C16" s="42">
        <f>SUM(C10,C11,C13:C14)</f>
        <v>106860</v>
      </c>
      <c r="D16" s="41" t="s">
        <v>24</v>
      </c>
      <c r="E16" s="42">
        <f>SUM(E10,E11,E13:E15)</f>
        <v>47773</v>
      </c>
      <c r="F16" s="42">
        <f>SUM(F10,F11,F13:F15)</f>
        <v>106596</v>
      </c>
      <c r="G16" s="37"/>
    </row>
    <row r="17" spans="1:6" s="38" customFormat="1" ht="12.75">
      <c r="A17" s="43" t="s">
        <v>105</v>
      </c>
      <c r="B17" s="42">
        <f>B16</f>
        <v>37395</v>
      </c>
      <c r="C17" s="42">
        <f>C16</f>
        <v>106860</v>
      </c>
      <c r="D17" s="43" t="s">
        <v>105</v>
      </c>
      <c r="E17" s="42">
        <f>E16</f>
        <v>47773</v>
      </c>
      <c r="F17" s="42">
        <f>F16</f>
        <v>106596</v>
      </c>
    </row>
    <row r="18" spans="1:6" s="38" customFormat="1" ht="12.75">
      <c r="A18" s="44" t="s">
        <v>118</v>
      </c>
      <c r="B18" s="36"/>
      <c r="C18" s="36"/>
      <c r="D18" s="44" t="s">
        <v>53</v>
      </c>
      <c r="E18" s="36"/>
      <c r="F18" s="36"/>
    </row>
    <row r="19" spans="1:6" s="38" customFormat="1" ht="12.75">
      <c r="A19" s="35" t="s">
        <v>179</v>
      </c>
      <c r="B19" s="36"/>
      <c r="C19" s="36"/>
      <c r="D19" s="43"/>
      <c r="E19" s="36"/>
      <c r="F19" s="36"/>
    </row>
    <row r="20" spans="1:6" s="38" customFormat="1" ht="12.75">
      <c r="A20" s="35" t="s">
        <v>131</v>
      </c>
      <c r="B20" s="36">
        <v>6229</v>
      </c>
      <c r="C20" s="36">
        <v>14289</v>
      </c>
      <c r="D20" s="44"/>
      <c r="E20" s="36"/>
      <c r="F20" s="36"/>
    </row>
    <row r="21" spans="1:6" s="38" customFormat="1" ht="12.75">
      <c r="A21" s="35" t="s">
        <v>25</v>
      </c>
      <c r="B21" s="36"/>
      <c r="C21" s="36"/>
      <c r="D21" s="41"/>
      <c r="E21" s="36"/>
      <c r="F21" s="36"/>
    </row>
    <row r="22" spans="1:6" s="38" customFormat="1" ht="12.75">
      <c r="A22" s="35" t="s">
        <v>157</v>
      </c>
      <c r="B22" s="36"/>
      <c r="C22" s="36"/>
      <c r="D22" s="35"/>
      <c r="E22" s="36"/>
      <c r="F22" s="36"/>
    </row>
    <row r="23" spans="1:6" s="38" customFormat="1" ht="12.75">
      <c r="A23" s="35" t="s">
        <v>26</v>
      </c>
      <c r="B23" s="36"/>
      <c r="C23" s="36"/>
      <c r="D23" s="35"/>
      <c r="E23" s="36"/>
      <c r="F23" s="36"/>
    </row>
    <row r="24" spans="1:6" s="38" customFormat="1" ht="12.75">
      <c r="A24" s="41" t="s">
        <v>27</v>
      </c>
      <c r="B24" s="42">
        <f>SUM(B19:B23)</f>
        <v>6229</v>
      </c>
      <c r="C24" s="42">
        <f>SUM(C19:C23)</f>
        <v>14289</v>
      </c>
      <c r="D24" s="41" t="s">
        <v>27</v>
      </c>
      <c r="E24" s="36"/>
      <c r="F24" s="36"/>
    </row>
    <row r="25" spans="1:6" s="38" customFormat="1" ht="25.5">
      <c r="A25" s="43" t="s">
        <v>106</v>
      </c>
      <c r="B25" s="42">
        <f>B24</f>
        <v>6229</v>
      </c>
      <c r="C25" s="42">
        <f>C24</f>
        <v>14289</v>
      </c>
      <c r="D25" s="44" t="s">
        <v>106</v>
      </c>
      <c r="E25" s="42">
        <f>E24</f>
        <v>0</v>
      </c>
      <c r="F25" s="42">
        <f>F24</f>
        <v>0</v>
      </c>
    </row>
    <row r="26" spans="1:6" s="38" customFormat="1" ht="12.75">
      <c r="A26" s="44" t="s">
        <v>158</v>
      </c>
      <c r="B26" s="42">
        <f>B16+B24</f>
        <v>43624</v>
      </c>
      <c r="C26" s="42">
        <f>C16+C24</f>
        <v>121149</v>
      </c>
      <c r="D26" s="44" t="s">
        <v>54</v>
      </c>
      <c r="E26" s="42">
        <f>E16+E24</f>
        <v>47773</v>
      </c>
      <c r="F26" s="42">
        <f>F16+F24</f>
        <v>106596</v>
      </c>
    </row>
    <row r="27" spans="1:6" s="38" customFormat="1" ht="14.25">
      <c r="A27" s="44" t="s">
        <v>180</v>
      </c>
      <c r="B27" s="189">
        <f>E26-B26</f>
        <v>4149</v>
      </c>
      <c r="C27" s="42"/>
      <c r="D27" s="44" t="s">
        <v>181</v>
      </c>
      <c r="E27" s="42"/>
      <c r="F27" s="42">
        <f>C26-F26</f>
        <v>14553</v>
      </c>
    </row>
    <row r="28" spans="1:6" s="38" customFormat="1" ht="18.75" customHeight="1">
      <c r="A28" s="44" t="s">
        <v>159</v>
      </c>
      <c r="B28" s="36"/>
      <c r="C28" s="36"/>
      <c r="D28" s="35"/>
      <c r="E28" s="36"/>
      <c r="F28" s="36"/>
    </row>
    <row r="29" spans="1:6" s="38" customFormat="1" ht="24" customHeight="1">
      <c r="A29" s="44" t="s">
        <v>160</v>
      </c>
      <c r="B29" s="42">
        <f>B27-B28</f>
        <v>4149</v>
      </c>
      <c r="C29" s="42">
        <f>C27-C28</f>
        <v>0</v>
      </c>
      <c r="D29" s="44" t="s">
        <v>162</v>
      </c>
      <c r="E29" s="42">
        <f>E27+B28</f>
        <v>0</v>
      </c>
      <c r="F29" s="42">
        <f>F27+C28</f>
        <v>14553</v>
      </c>
    </row>
    <row r="30" spans="1:6" s="38" customFormat="1" ht="14.25" customHeight="1">
      <c r="A30" s="44" t="s">
        <v>182</v>
      </c>
      <c r="B30" s="42">
        <f>B26+B28+B29</f>
        <v>47773</v>
      </c>
      <c r="C30" s="42">
        <f>C26+C28+C29</f>
        <v>121149</v>
      </c>
      <c r="D30" s="44" t="s">
        <v>183</v>
      </c>
      <c r="E30" s="42">
        <f>E26+E29</f>
        <v>47773</v>
      </c>
      <c r="F30" s="42">
        <f>F26+F29</f>
        <v>121149</v>
      </c>
    </row>
    <row r="31" spans="1:6" s="38" customFormat="1" ht="13.5" customHeight="1">
      <c r="A31" s="45"/>
      <c r="B31" s="46"/>
      <c r="C31" s="46"/>
      <c r="D31" s="45"/>
      <c r="E31" s="46"/>
      <c r="F31" s="46"/>
    </row>
    <row r="32" spans="1:6" s="38" customFormat="1" ht="17.25" customHeight="1">
      <c r="A32" s="103" t="str">
        <f>'справка № 1-КИС-БАЛАНС'!A46</f>
        <v>Дата: 29.07.2016 г.</v>
      </c>
      <c r="B32" s="47"/>
      <c r="C32" s="199"/>
      <c r="D32" s="199"/>
      <c r="E32" s="48"/>
      <c r="F32" s="49"/>
    </row>
    <row r="33" spans="1:6" s="38" customFormat="1" ht="15.75" customHeight="1">
      <c r="A33" s="50" t="s">
        <v>113</v>
      </c>
      <c r="B33" s="47"/>
      <c r="C33" s="47"/>
      <c r="D33" s="50" t="s">
        <v>184</v>
      </c>
      <c r="E33" s="51"/>
      <c r="F33" s="97"/>
    </row>
    <row r="34" spans="1:6" s="38" customFormat="1" ht="15.75" customHeight="1">
      <c r="A34" s="53" t="s">
        <v>177</v>
      </c>
      <c r="B34" s="54"/>
      <c r="C34" s="47"/>
      <c r="D34" s="55" t="s">
        <v>185</v>
      </c>
      <c r="E34" s="52"/>
      <c r="F34" s="98"/>
    </row>
    <row r="35" spans="1:6" s="38" customFormat="1" ht="15.75" customHeight="1">
      <c r="A35" s="47"/>
      <c r="B35" s="56"/>
      <c r="C35" s="56"/>
      <c r="D35" s="47"/>
      <c r="E35" s="12"/>
      <c r="F35" s="12"/>
    </row>
    <row r="36" spans="1:6" s="38" customFormat="1" ht="15.75" customHeight="1">
      <c r="A36" s="56"/>
      <c r="B36" s="56"/>
      <c r="C36" s="56"/>
      <c r="D36" s="57"/>
      <c r="E36" s="195"/>
      <c r="F36" s="195"/>
    </row>
    <row r="37" spans="1:6" s="38" customFormat="1" ht="15" customHeight="1">
      <c r="A37" s="56"/>
      <c r="B37" s="56"/>
      <c r="C37" s="56"/>
      <c r="D37" s="58" t="s">
        <v>186</v>
      </c>
      <c r="E37" s="52"/>
      <c r="F37" s="52"/>
    </row>
    <row r="38" spans="1:5" s="38" customFormat="1" ht="17.25" customHeight="1">
      <c r="A38" s="56"/>
      <c r="B38" s="56"/>
      <c r="C38" s="56"/>
      <c r="D38" s="56"/>
      <c r="E38" s="52"/>
    </row>
    <row r="39" spans="1:6" s="38" customFormat="1" ht="15">
      <c r="A39" s="56"/>
      <c r="B39" s="56"/>
      <c r="C39" s="56"/>
      <c r="D39" s="55" t="s">
        <v>178</v>
      </c>
      <c r="E39" s="59"/>
      <c r="F39" s="59"/>
    </row>
    <row r="40" spans="1:6" s="38" customFormat="1" ht="15">
      <c r="A40" s="59"/>
      <c r="B40" s="59"/>
      <c r="C40" s="59"/>
      <c r="D40" s="59"/>
      <c r="E40" s="59"/>
      <c r="F40" s="59"/>
    </row>
    <row r="41" s="38" customFormat="1" ht="12.75" customHeight="1"/>
    <row r="42" s="38" customFormat="1" ht="12"/>
    <row r="43" s="38" customFormat="1" ht="12"/>
    <row r="44" s="38" customFormat="1" ht="12"/>
    <row r="45" s="38" customFormat="1" ht="12"/>
    <row r="46" s="38" customFormat="1" ht="12">
      <c r="A46" s="34"/>
    </row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.75">
      <c r="A57" s="12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5">
      <selection activeCell="J11" sqref="J11"/>
    </sheetView>
  </sheetViews>
  <sheetFormatPr defaultColWidth="9.140625" defaultRowHeight="12.75"/>
  <cols>
    <col min="1" max="1" width="54.8515625" style="12" customWidth="1"/>
    <col min="2" max="2" width="15.140625" style="12" customWidth="1"/>
    <col min="3" max="3" width="12.140625" style="12" customWidth="1"/>
    <col min="4" max="4" width="10.8515625" style="12" customWidth="1"/>
    <col min="5" max="5" width="14.28125" style="12" customWidth="1"/>
    <col min="6" max="6" width="12.28125" style="12" customWidth="1"/>
    <col min="7" max="7" width="11.140625" style="12" customWidth="1"/>
    <col min="8" max="16384" width="9.140625" style="12" customWidth="1"/>
  </cols>
  <sheetData>
    <row r="1" spans="1:7" ht="12.75">
      <c r="A1" s="60"/>
      <c r="B1" s="60"/>
      <c r="C1" s="60"/>
      <c r="D1" s="60"/>
      <c r="E1" s="200" t="s">
        <v>163</v>
      </c>
      <c r="F1" s="200"/>
      <c r="G1" s="60"/>
    </row>
    <row r="2" spans="1:7" ht="15">
      <c r="A2" s="203" t="s">
        <v>95</v>
      </c>
      <c r="B2" s="204"/>
      <c r="C2" s="204"/>
      <c r="D2" s="204"/>
      <c r="E2" s="204"/>
      <c r="F2" s="204"/>
      <c r="G2" s="60"/>
    </row>
    <row r="3" spans="1:7" ht="15">
      <c r="A3" s="61" t="s">
        <v>192</v>
      </c>
      <c r="B3" s="62"/>
      <c r="D3" s="63" t="s">
        <v>188</v>
      </c>
      <c r="F3" s="64"/>
      <c r="G3" s="60"/>
    </row>
    <row r="4" spans="1:7" ht="15">
      <c r="A4" s="101" t="str">
        <f>'справка № 1-КИС-БАЛАНС'!A4</f>
        <v>Отчетен период: 30.06.2016 г.</v>
      </c>
      <c r="B4" s="17"/>
      <c r="C4" s="15"/>
      <c r="D4" s="15"/>
      <c r="E4" s="65"/>
      <c r="F4" s="65"/>
      <c r="G4" s="66"/>
    </row>
    <row r="5" spans="1:7" ht="15">
      <c r="A5" s="17"/>
      <c r="B5" s="17"/>
      <c r="C5" s="17"/>
      <c r="D5" s="67"/>
      <c r="E5" s="66"/>
      <c r="F5" s="66"/>
      <c r="G5" s="68" t="s">
        <v>80</v>
      </c>
    </row>
    <row r="6" spans="1:7" ht="13.5" customHeight="1">
      <c r="A6" s="201" t="s">
        <v>81</v>
      </c>
      <c r="B6" s="201" t="s">
        <v>4</v>
      </c>
      <c r="C6" s="201"/>
      <c r="D6" s="201"/>
      <c r="E6" s="201" t="s">
        <v>5</v>
      </c>
      <c r="F6" s="201"/>
      <c r="G6" s="201"/>
    </row>
    <row r="7" spans="1:7" ht="30.75" customHeight="1">
      <c r="A7" s="202"/>
      <c r="B7" s="69" t="s">
        <v>82</v>
      </c>
      <c r="C7" s="69" t="s">
        <v>83</v>
      </c>
      <c r="D7" s="69" t="s">
        <v>84</v>
      </c>
      <c r="E7" s="69" t="s">
        <v>82</v>
      </c>
      <c r="F7" s="69" t="s">
        <v>83</v>
      </c>
      <c r="G7" s="69" t="s">
        <v>84</v>
      </c>
    </row>
    <row r="8" spans="1:7" s="70" customFormat="1" ht="14.25">
      <c r="A8" s="69" t="s">
        <v>6</v>
      </c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</row>
    <row r="9" spans="1:7" ht="15">
      <c r="A9" s="71" t="s">
        <v>164</v>
      </c>
      <c r="B9" s="72"/>
      <c r="C9" s="72"/>
      <c r="D9" s="72"/>
      <c r="E9" s="72"/>
      <c r="F9" s="72"/>
      <c r="G9" s="72"/>
    </row>
    <row r="10" spans="1:7" ht="15">
      <c r="A10" s="73" t="s">
        <v>121</v>
      </c>
      <c r="B10" s="74">
        <v>30240</v>
      </c>
      <c r="C10" s="74">
        <v>11312</v>
      </c>
      <c r="D10" s="74">
        <f>B10-C10</f>
        <v>18928</v>
      </c>
      <c r="E10" s="74">
        <v>126717</v>
      </c>
      <c r="F10" s="74">
        <v>217353</v>
      </c>
      <c r="G10" s="74">
        <f>E10-F10</f>
        <v>-90636</v>
      </c>
    </row>
    <row r="11" spans="1:7" ht="15">
      <c r="A11" s="73" t="s">
        <v>165</v>
      </c>
      <c r="B11" s="74"/>
      <c r="C11" s="74"/>
      <c r="D11" s="74">
        <f>B11-C11</f>
        <v>0</v>
      </c>
      <c r="E11" s="74"/>
      <c r="F11" s="74"/>
      <c r="G11" s="74">
        <f>E11-F11</f>
        <v>0</v>
      </c>
    </row>
    <row r="12" spans="1:7" ht="15">
      <c r="A12" s="73" t="s">
        <v>94</v>
      </c>
      <c r="B12" s="75"/>
      <c r="C12" s="75"/>
      <c r="D12" s="75"/>
      <c r="E12" s="75"/>
      <c r="F12" s="75"/>
      <c r="G12" s="75"/>
    </row>
    <row r="13" spans="1:7" ht="15">
      <c r="A13" s="76" t="s">
        <v>125</v>
      </c>
      <c r="B13" s="75"/>
      <c r="C13" s="75"/>
      <c r="D13" s="75">
        <f>B13-C13</f>
        <v>0</v>
      </c>
      <c r="E13" s="75"/>
      <c r="F13" s="75"/>
      <c r="G13" s="75">
        <f>E13-F13</f>
        <v>0</v>
      </c>
    </row>
    <row r="14" spans="1:7" ht="15">
      <c r="A14" s="76" t="s">
        <v>135</v>
      </c>
      <c r="B14" s="75"/>
      <c r="C14" s="75"/>
      <c r="D14" s="75">
        <f aca="true" t="shared" si="0" ref="D14:D25">B14-C14</f>
        <v>0</v>
      </c>
      <c r="E14" s="75"/>
      <c r="F14" s="75"/>
      <c r="G14" s="75">
        <f>E14-F14</f>
        <v>0</v>
      </c>
    </row>
    <row r="15" spans="1:7" ht="15">
      <c r="A15" s="73" t="s">
        <v>122</v>
      </c>
      <c r="B15" s="74"/>
      <c r="C15" s="74"/>
      <c r="D15" s="75">
        <f t="shared" si="0"/>
        <v>0</v>
      </c>
      <c r="E15" s="74"/>
      <c r="F15" s="74"/>
      <c r="G15" s="75">
        <f>E15-F15</f>
        <v>0</v>
      </c>
    </row>
    <row r="16" spans="1:7" ht="14.25">
      <c r="A16" s="71" t="s">
        <v>119</v>
      </c>
      <c r="B16" s="77">
        <f>SUM(B10:B15)</f>
        <v>30240</v>
      </c>
      <c r="C16" s="77">
        <f>SUM(C10:C15)</f>
        <v>11312</v>
      </c>
      <c r="D16" s="96">
        <f>B16-C16</f>
        <v>18928</v>
      </c>
      <c r="E16" s="77">
        <f>SUM(E10:E15)</f>
        <v>126717</v>
      </c>
      <c r="F16" s="77">
        <f>SUM(F10:F15)</f>
        <v>217353</v>
      </c>
      <c r="G16" s="96">
        <f>E16-F16</f>
        <v>-90636</v>
      </c>
    </row>
    <row r="17" spans="1:7" ht="15">
      <c r="A17" s="71" t="s">
        <v>132</v>
      </c>
      <c r="B17" s="74"/>
      <c r="C17" s="74"/>
      <c r="D17" s="74"/>
      <c r="E17" s="74"/>
      <c r="F17" s="74"/>
      <c r="G17" s="74"/>
    </row>
    <row r="18" spans="1:9" ht="15">
      <c r="A18" s="73" t="s">
        <v>85</v>
      </c>
      <c r="B18" s="74">
        <v>0</v>
      </c>
      <c r="C18" s="74">
        <v>0</v>
      </c>
      <c r="D18" s="74">
        <f t="shared" si="0"/>
        <v>0</v>
      </c>
      <c r="E18" s="74">
        <v>160027</v>
      </c>
      <c r="F18" s="74">
        <v>170659</v>
      </c>
      <c r="G18" s="74">
        <f aca="true" t="shared" si="1" ref="G18:G26">E18-F18</f>
        <v>-10632</v>
      </c>
      <c r="I18" s="78"/>
    </row>
    <row r="19" spans="1:9" ht="15">
      <c r="A19" s="73" t="s">
        <v>86</v>
      </c>
      <c r="B19" s="74"/>
      <c r="C19" s="74"/>
      <c r="D19" s="74">
        <f>B19-C19</f>
        <v>0</v>
      </c>
      <c r="E19" s="74"/>
      <c r="F19" s="74"/>
      <c r="G19" s="74">
        <f t="shared" si="1"/>
        <v>0</v>
      </c>
      <c r="I19" s="78"/>
    </row>
    <row r="20" spans="1:9" ht="15">
      <c r="A20" s="73" t="s">
        <v>92</v>
      </c>
      <c r="B20" s="74">
        <v>1416</v>
      </c>
      <c r="C20" s="74">
        <v>54</v>
      </c>
      <c r="D20" s="74">
        <f>B20-C20</f>
        <v>1362</v>
      </c>
      <c r="E20" s="74">
        <v>9515</v>
      </c>
      <c r="F20" s="74">
        <v>160</v>
      </c>
      <c r="G20" s="74">
        <f t="shared" si="1"/>
        <v>9355</v>
      </c>
      <c r="I20" s="78"/>
    </row>
    <row r="21" spans="1:7" ht="15">
      <c r="A21" s="73" t="s">
        <v>90</v>
      </c>
      <c r="B21" s="74">
        <v>1000</v>
      </c>
      <c r="C21" s="74"/>
      <c r="D21" s="74">
        <f>B21-C21</f>
        <v>1000</v>
      </c>
      <c r="E21" s="74">
        <v>4808</v>
      </c>
      <c r="F21" s="74"/>
      <c r="G21" s="74">
        <f t="shared" si="1"/>
        <v>4808</v>
      </c>
    </row>
    <row r="22" spans="1:7" ht="15">
      <c r="A22" s="76" t="s">
        <v>101</v>
      </c>
      <c r="B22" s="74"/>
      <c r="C22" s="74">
        <v>3837</v>
      </c>
      <c r="D22" s="74">
        <f t="shared" si="0"/>
        <v>-3837</v>
      </c>
      <c r="E22" s="74"/>
      <c r="F22" s="74">
        <v>9732</v>
      </c>
      <c r="G22" s="74">
        <f t="shared" si="1"/>
        <v>-9732</v>
      </c>
    </row>
    <row r="23" spans="1:7" ht="15">
      <c r="A23" s="76" t="s">
        <v>102</v>
      </c>
      <c r="B23" s="74"/>
      <c r="C23" s="74">
        <v>2430</v>
      </c>
      <c r="D23" s="74">
        <f t="shared" si="0"/>
        <v>-2430</v>
      </c>
      <c r="E23" s="74"/>
      <c r="F23" s="74">
        <v>4910</v>
      </c>
      <c r="G23" s="74">
        <f t="shared" si="1"/>
        <v>-4910</v>
      </c>
    </row>
    <row r="24" spans="1:7" ht="15">
      <c r="A24" s="76" t="s">
        <v>166</v>
      </c>
      <c r="B24" s="74"/>
      <c r="C24" s="74">
        <v>0</v>
      </c>
      <c r="D24" s="74">
        <f t="shared" si="0"/>
        <v>0</v>
      </c>
      <c r="E24" s="74"/>
      <c r="F24" s="74">
        <v>34</v>
      </c>
      <c r="G24" s="74">
        <f t="shared" si="1"/>
        <v>-34</v>
      </c>
    </row>
    <row r="25" spans="1:7" ht="15">
      <c r="A25" s="73" t="s">
        <v>91</v>
      </c>
      <c r="B25" s="74"/>
      <c r="C25" s="74"/>
      <c r="D25" s="74">
        <f t="shared" si="0"/>
        <v>0</v>
      </c>
      <c r="E25" s="74"/>
      <c r="F25" s="74"/>
      <c r="G25" s="74">
        <f t="shared" si="1"/>
        <v>0</v>
      </c>
    </row>
    <row r="26" spans="1:7" ht="28.5">
      <c r="A26" s="71" t="s">
        <v>120</v>
      </c>
      <c r="B26" s="77">
        <f>SUM(B18:B25)</f>
        <v>2416</v>
      </c>
      <c r="C26" s="77">
        <f>SUM(C18:C25)</f>
        <v>6321</v>
      </c>
      <c r="D26" s="77">
        <f>B26-C26</f>
        <v>-3905</v>
      </c>
      <c r="E26" s="77">
        <f>SUM(E18:E25)</f>
        <v>174350</v>
      </c>
      <c r="F26" s="77">
        <f>SUM(F18:F25)</f>
        <v>185495</v>
      </c>
      <c r="G26" s="77">
        <f t="shared" si="1"/>
        <v>-11145</v>
      </c>
    </row>
    <row r="27" spans="1:7" ht="15">
      <c r="A27" s="71" t="s">
        <v>133</v>
      </c>
      <c r="B27" s="74"/>
      <c r="C27" s="74"/>
      <c r="D27" s="74"/>
      <c r="E27" s="74"/>
      <c r="F27" s="74"/>
      <c r="G27" s="74"/>
    </row>
    <row r="28" spans="1:7" ht="15">
      <c r="A28" s="73" t="s">
        <v>123</v>
      </c>
      <c r="B28" s="74"/>
      <c r="C28" s="74"/>
      <c r="D28" s="74">
        <f>B28-C28</f>
        <v>0</v>
      </c>
      <c r="E28" s="74"/>
      <c r="F28" s="74"/>
      <c r="G28" s="74"/>
    </row>
    <row r="29" spans="1:7" ht="15">
      <c r="A29" s="73" t="s">
        <v>87</v>
      </c>
      <c r="B29" s="74"/>
      <c r="C29" s="74"/>
      <c r="D29" s="74"/>
      <c r="E29" s="74"/>
      <c r="F29" s="74"/>
      <c r="G29" s="74"/>
    </row>
    <row r="30" spans="1:7" ht="15">
      <c r="A30" s="73" t="s">
        <v>93</v>
      </c>
      <c r="B30" s="74"/>
      <c r="C30" s="74"/>
      <c r="D30" s="74"/>
      <c r="E30" s="74"/>
      <c r="F30" s="74"/>
      <c r="G30" s="74"/>
    </row>
    <row r="31" spans="1:7" ht="15">
      <c r="A31" s="73" t="s">
        <v>167</v>
      </c>
      <c r="B31" s="74"/>
      <c r="C31" s="74"/>
      <c r="D31" s="74"/>
      <c r="E31" s="74"/>
      <c r="F31" s="74"/>
      <c r="G31" s="74"/>
    </row>
    <row r="32" spans="1:7" ht="15">
      <c r="A32" s="73" t="s">
        <v>124</v>
      </c>
      <c r="B32" s="74"/>
      <c r="C32" s="74">
        <v>14</v>
      </c>
      <c r="D32" s="74">
        <f>B32-C32</f>
        <v>-14</v>
      </c>
      <c r="E32" s="74"/>
      <c r="F32" s="74">
        <v>293</v>
      </c>
      <c r="G32" s="74">
        <f>E32-F32</f>
        <v>-293</v>
      </c>
    </row>
    <row r="33" spans="1:7" ht="28.5">
      <c r="A33" s="71" t="s">
        <v>168</v>
      </c>
      <c r="B33" s="77">
        <f>SUM(B28:B32)</f>
        <v>0</v>
      </c>
      <c r="C33" s="77">
        <f>SUM(C28:C32)</f>
        <v>14</v>
      </c>
      <c r="D33" s="77">
        <f>B33-C33</f>
        <v>-14</v>
      </c>
      <c r="E33" s="77">
        <f>SUM(E28:E32)</f>
        <v>0</v>
      </c>
      <c r="F33" s="77">
        <f>SUM(F28:F32)</f>
        <v>293</v>
      </c>
      <c r="G33" s="77">
        <f>E33-F33</f>
        <v>-293</v>
      </c>
    </row>
    <row r="34" spans="1:7" ht="28.5">
      <c r="A34" s="71" t="s">
        <v>88</v>
      </c>
      <c r="B34" s="77">
        <f aca="true" t="shared" si="2" ref="B34:G34">B16+B26+B33</f>
        <v>32656</v>
      </c>
      <c r="C34" s="77">
        <f t="shared" si="2"/>
        <v>17647</v>
      </c>
      <c r="D34" s="77">
        <f t="shared" si="2"/>
        <v>15009</v>
      </c>
      <c r="E34" s="77">
        <f t="shared" si="2"/>
        <v>301067</v>
      </c>
      <c r="F34" s="77">
        <f t="shared" si="2"/>
        <v>403141</v>
      </c>
      <c r="G34" s="77">
        <f t="shared" si="2"/>
        <v>-102074</v>
      </c>
    </row>
    <row r="35" spans="1:7" ht="15">
      <c r="A35" s="71" t="s">
        <v>89</v>
      </c>
      <c r="B35" s="74"/>
      <c r="C35" s="74"/>
      <c r="D35" s="77">
        <v>478653</v>
      </c>
      <c r="E35" s="74"/>
      <c r="F35" s="74"/>
      <c r="G35" s="77">
        <v>580727</v>
      </c>
    </row>
    <row r="36" spans="1:7" ht="15">
      <c r="A36" s="71" t="s">
        <v>96</v>
      </c>
      <c r="B36" s="74"/>
      <c r="C36" s="74"/>
      <c r="D36" s="77">
        <f>D34+D35</f>
        <v>493662</v>
      </c>
      <c r="E36" s="74"/>
      <c r="F36" s="74"/>
      <c r="G36" s="77">
        <f>G34+G35</f>
        <v>478653</v>
      </c>
    </row>
    <row r="37" spans="1:7" ht="15">
      <c r="A37" s="73" t="s">
        <v>97</v>
      </c>
      <c r="B37" s="74"/>
      <c r="C37" s="74"/>
      <c r="D37" s="74">
        <v>224670</v>
      </c>
      <c r="E37" s="74"/>
      <c r="F37" s="74"/>
      <c r="G37" s="74">
        <v>210396</v>
      </c>
    </row>
    <row r="38" spans="2:8" ht="15">
      <c r="B38" s="79"/>
      <c r="C38" s="79"/>
      <c r="D38" s="95"/>
      <c r="E38" s="79"/>
      <c r="F38" s="79"/>
      <c r="G38" s="79"/>
      <c r="H38" s="26"/>
    </row>
    <row r="39" spans="1:8" ht="12.75">
      <c r="A39" s="60"/>
      <c r="B39" s="80"/>
      <c r="C39" s="81"/>
      <c r="D39" s="60"/>
      <c r="E39" s="48"/>
      <c r="F39" s="49"/>
      <c r="H39" s="26"/>
    </row>
    <row r="40" spans="2:8" ht="12.75">
      <c r="B40" s="33"/>
      <c r="C40" s="33"/>
      <c r="E40" s="51"/>
      <c r="F40" s="51"/>
      <c r="H40" s="26"/>
    </row>
    <row r="41" spans="1:8" ht="12.75">
      <c r="A41" s="103" t="str">
        <f>'справка № 1-КИС-БАЛАНС'!A46</f>
        <v>Дата: 29.07.2016 г.</v>
      </c>
      <c r="B41" s="83" t="s">
        <v>113</v>
      </c>
      <c r="C41" s="84"/>
      <c r="D41" s="82"/>
      <c r="E41" s="85" t="s">
        <v>184</v>
      </c>
      <c r="F41" s="86"/>
      <c r="G41" s="87"/>
      <c r="H41" s="26"/>
    </row>
    <row r="42" spans="1:8" ht="12.75">
      <c r="A42" s="88"/>
      <c r="B42" s="89"/>
      <c r="C42" s="89"/>
      <c r="D42" s="88"/>
      <c r="E42" s="90"/>
      <c r="F42" s="90"/>
      <c r="H42" s="26"/>
    </row>
    <row r="43" spans="1:8" ht="12.75">
      <c r="A43" s="88"/>
      <c r="B43" s="89"/>
      <c r="C43" s="89" t="s">
        <v>187</v>
      </c>
      <c r="D43" s="88"/>
      <c r="E43" s="91"/>
      <c r="F43" s="91" t="s">
        <v>185</v>
      </c>
      <c r="H43" s="26"/>
    </row>
    <row r="44" spans="1:8" ht="12.75">
      <c r="A44" s="88"/>
      <c r="B44" s="88"/>
      <c r="C44" s="88"/>
      <c r="D44" s="88"/>
      <c r="E44" s="90"/>
      <c r="F44" s="90"/>
      <c r="H44" s="26"/>
    </row>
    <row r="45" spans="1:8" ht="12.75">
      <c r="A45" s="88"/>
      <c r="B45" s="88"/>
      <c r="C45" s="88"/>
      <c r="D45" s="88"/>
      <c r="E45" s="90"/>
      <c r="F45" s="90"/>
      <c r="H45" s="26"/>
    </row>
    <row r="46" spans="1:7" ht="12.75">
      <c r="A46" s="88"/>
      <c r="B46" s="88"/>
      <c r="C46" s="88"/>
      <c r="D46" s="88"/>
      <c r="E46" s="92"/>
      <c r="F46" s="90"/>
      <c r="G46" s="87"/>
    </row>
    <row r="47" spans="1:7" ht="12.75">
      <c r="A47" s="88"/>
      <c r="B47" s="88"/>
      <c r="C47" s="88"/>
      <c r="D47" s="88"/>
      <c r="E47" s="85" t="s">
        <v>186</v>
      </c>
      <c r="F47" s="85"/>
      <c r="G47" s="60"/>
    </row>
    <row r="48" spans="1:6" ht="12.75">
      <c r="A48" s="88"/>
      <c r="B48" s="88"/>
      <c r="C48" s="88"/>
      <c r="D48" s="93"/>
      <c r="E48" s="88"/>
      <c r="F48" s="88"/>
    </row>
    <row r="49" spans="1:6" ht="12.75">
      <c r="A49" s="88"/>
      <c r="B49" s="88"/>
      <c r="C49" s="88"/>
      <c r="D49" s="88"/>
      <c r="E49" s="91"/>
      <c r="F49" s="91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4">
      <selection activeCell="A38" sqref="A38"/>
    </sheetView>
  </sheetViews>
  <sheetFormatPr defaultColWidth="9.140625" defaultRowHeight="12.75"/>
  <cols>
    <col min="1" max="1" width="37.8515625" style="12" customWidth="1"/>
    <col min="2" max="2" width="12.57421875" style="12" customWidth="1"/>
    <col min="3" max="3" width="13.28125" style="12" customWidth="1"/>
    <col min="4" max="4" width="14.7109375" style="12" customWidth="1"/>
    <col min="5" max="5" width="12.140625" style="12" customWidth="1"/>
    <col min="6" max="6" width="10.8515625" style="12" customWidth="1"/>
    <col min="7" max="7" width="13.421875" style="12" customWidth="1"/>
    <col min="8" max="8" width="14.8515625" style="12" customWidth="1"/>
    <col min="9" max="16384" width="9.140625" style="12" customWidth="1"/>
  </cols>
  <sheetData>
    <row r="1" spans="6:8" ht="12.75">
      <c r="F1" s="151"/>
      <c r="G1" s="151" t="s">
        <v>169</v>
      </c>
      <c r="H1" s="151"/>
    </row>
    <row r="3" spans="1:8" ht="19.5" customHeight="1">
      <c r="A3" s="214" t="s">
        <v>55</v>
      </c>
      <c r="B3" s="214"/>
      <c r="C3" s="214"/>
      <c r="D3" s="214"/>
      <c r="E3" s="214"/>
      <c r="F3" s="214"/>
      <c r="G3" s="214"/>
      <c r="H3" s="214"/>
    </row>
    <row r="4" spans="1:8" ht="12.75">
      <c r="A4" s="152"/>
      <c r="B4" s="153"/>
      <c r="C4" s="153"/>
      <c r="D4" s="153"/>
      <c r="E4" s="153"/>
      <c r="F4" s="153"/>
      <c r="G4" s="153"/>
      <c r="H4" s="154"/>
    </row>
    <row r="5" spans="1:8" ht="14.25" customHeight="1">
      <c r="A5" s="155" t="s">
        <v>190</v>
      </c>
      <c r="B5" s="156"/>
      <c r="C5" s="156"/>
      <c r="D5" s="156"/>
      <c r="E5" s="156"/>
      <c r="F5" s="157"/>
      <c r="G5" s="211" t="s">
        <v>188</v>
      </c>
      <c r="H5" s="212"/>
    </row>
    <row r="6" spans="1:8" ht="15">
      <c r="A6" s="2" t="str">
        <f>'справка № 1-КИС-БАЛАНС'!A4</f>
        <v>Отчетен период: 30.06.2016 г.</v>
      </c>
      <c r="B6" s="156"/>
      <c r="C6" s="156"/>
      <c r="D6" s="156"/>
      <c r="E6" s="158"/>
      <c r="F6" s="158"/>
      <c r="G6" s="158"/>
      <c r="H6" s="159"/>
    </row>
    <row r="7" spans="1:8" ht="12.75">
      <c r="A7" s="160"/>
      <c r="B7" s="160"/>
      <c r="C7" s="160"/>
      <c r="D7" s="160"/>
      <c r="E7" s="161"/>
      <c r="F7" s="161"/>
      <c r="G7" s="161"/>
      <c r="H7" s="162" t="s">
        <v>56</v>
      </c>
    </row>
    <row r="8" spans="1:9" ht="32.25" customHeight="1">
      <c r="A8" s="205" t="s">
        <v>57</v>
      </c>
      <c r="B8" s="205" t="s">
        <v>61</v>
      </c>
      <c r="C8" s="209" t="s">
        <v>58</v>
      </c>
      <c r="D8" s="210"/>
      <c r="E8" s="210"/>
      <c r="F8" s="209" t="s">
        <v>59</v>
      </c>
      <c r="G8" s="215"/>
      <c r="H8" s="205" t="s">
        <v>60</v>
      </c>
      <c r="I8" s="15"/>
    </row>
    <row r="9" spans="1:9" ht="12.75" customHeight="1">
      <c r="A9" s="213"/>
      <c r="B9" s="207"/>
      <c r="C9" s="216" t="s">
        <v>62</v>
      </c>
      <c r="D9" s="205" t="s">
        <v>63</v>
      </c>
      <c r="E9" s="205" t="s">
        <v>126</v>
      </c>
      <c r="F9" s="205" t="s">
        <v>64</v>
      </c>
      <c r="G9" s="205" t="s">
        <v>65</v>
      </c>
      <c r="H9" s="213"/>
      <c r="I9" s="15"/>
    </row>
    <row r="10" spans="1:9" ht="60" customHeight="1">
      <c r="A10" s="208"/>
      <c r="B10" s="208"/>
      <c r="C10" s="217"/>
      <c r="D10" s="208"/>
      <c r="E10" s="206"/>
      <c r="F10" s="206"/>
      <c r="G10" s="206"/>
      <c r="H10" s="206"/>
      <c r="I10" s="15"/>
    </row>
    <row r="11" spans="1:9" s="164" customFormat="1" ht="15">
      <c r="A11" s="163" t="s">
        <v>6</v>
      </c>
      <c r="B11" s="163">
        <v>1</v>
      </c>
      <c r="C11" s="163">
        <v>2</v>
      </c>
      <c r="D11" s="163">
        <v>3</v>
      </c>
      <c r="E11" s="163">
        <v>4</v>
      </c>
      <c r="F11" s="163">
        <v>5</v>
      </c>
      <c r="G11" s="163">
        <v>6</v>
      </c>
      <c r="H11" s="163">
        <v>7</v>
      </c>
      <c r="I11" s="150"/>
    </row>
    <row r="12" spans="1:9" s="164" customFormat="1" ht="28.5">
      <c r="A12" s="165" t="s">
        <v>103</v>
      </c>
      <c r="B12" s="166">
        <v>787474</v>
      </c>
      <c r="C12" s="166">
        <v>-144660</v>
      </c>
      <c r="D12" s="166"/>
      <c r="E12" s="166"/>
      <c r="F12" s="166">
        <v>126482</v>
      </c>
      <c r="G12" s="167">
        <v>75889</v>
      </c>
      <c r="H12" s="167">
        <f>B12+C12+F12-G12</f>
        <v>693407</v>
      </c>
      <c r="I12" s="187"/>
    </row>
    <row r="13" spans="1:9" s="164" customFormat="1" ht="28.5">
      <c r="A13" s="165" t="s">
        <v>104</v>
      </c>
      <c r="B13" s="166">
        <v>787474</v>
      </c>
      <c r="C13" s="166">
        <v>-144660</v>
      </c>
      <c r="D13" s="166"/>
      <c r="E13" s="166"/>
      <c r="F13" s="166">
        <v>126482</v>
      </c>
      <c r="G13" s="167">
        <v>75889</v>
      </c>
      <c r="H13" s="167">
        <f>B13+C13+F13-G13</f>
        <v>693407</v>
      </c>
      <c r="I13" s="187"/>
    </row>
    <row r="14" spans="1:10" s="164" customFormat="1" ht="28.5">
      <c r="A14" s="165" t="s">
        <v>66</v>
      </c>
      <c r="B14" s="166">
        <v>679977</v>
      </c>
      <c r="C14" s="166">
        <v>-128323</v>
      </c>
      <c r="D14" s="166"/>
      <c r="E14" s="166"/>
      <c r="F14" s="166">
        <v>126482</v>
      </c>
      <c r="G14" s="167">
        <v>90442</v>
      </c>
      <c r="H14" s="167">
        <v>587694</v>
      </c>
      <c r="I14" s="187"/>
      <c r="J14" s="150"/>
    </row>
    <row r="15" spans="1:9" s="164" customFormat="1" ht="15">
      <c r="A15" s="165" t="s">
        <v>67</v>
      </c>
      <c r="B15" s="168"/>
      <c r="C15" s="168"/>
      <c r="D15" s="168"/>
      <c r="E15" s="168"/>
      <c r="F15" s="168"/>
      <c r="G15" s="168"/>
      <c r="H15" s="168"/>
      <c r="I15" s="187"/>
    </row>
    <row r="16" spans="1:9" ht="30">
      <c r="A16" s="169" t="s">
        <v>68</v>
      </c>
      <c r="B16" s="168"/>
      <c r="C16" s="168"/>
      <c r="D16" s="168"/>
      <c r="E16" s="168"/>
      <c r="F16" s="168"/>
      <c r="G16" s="168"/>
      <c r="H16" s="168"/>
      <c r="I16" s="15"/>
    </row>
    <row r="17" spans="1:9" ht="15">
      <c r="A17" s="169" t="s">
        <v>69</v>
      </c>
      <c r="B17" s="170"/>
      <c r="C17" s="170"/>
      <c r="D17" s="170"/>
      <c r="E17" s="170"/>
      <c r="F17" s="170"/>
      <c r="G17" s="170"/>
      <c r="H17" s="168"/>
      <c r="I17" s="15"/>
    </row>
    <row r="18" spans="1:9" ht="28.5">
      <c r="A18" s="165" t="s">
        <v>70</v>
      </c>
      <c r="B18" s="170"/>
      <c r="C18" s="170"/>
      <c r="D18" s="170"/>
      <c r="E18" s="170"/>
      <c r="F18" s="170"/>
      <c r="G18" s="170"/>
      <c r="H18" s="168"/>
      <c r="I18" s="15"/>
    </row>
    <row r="19" spans="1:9" ht="34.5" customHeight="1">
      <c r="A19" s="165" t="s">
        <v>170</v>
      </c>
      <c r="B19" s="171">
        <f>B20-B21</f>
        <v>21830</v>
      </c>
      <c r="C19" s="171">
        <f>C20-C21</f>
        <v>-2980</v>
      </c>
      <c r="D19" s="171"/>
      <c r="E19" s="171"/>
      <c r="F19" s="171"/>
      <c r="G19" s="171"/>
      <c r="H19" s="171">
        <f>B19+C19</f>
        <v>18850</v>
      </c>
      <c r="I19" s="15"/>
    </row>
    <row r="20" spans="1:9" ht="15">
      <c r="A20" s="169" t="s">
        <v>127</v>
      </c>
      <c r="B20" s="172">
        <v>34904</v>
      </c>
      <c r="C20" s="172">
        <v>-4708</v>
      </c>
      <c r="D20" s="172"/>
      <c r="E20" s="172"/>
      <c r="F20" s="172"/>
      <c r="G20" s="172"/>
      <c r="H20" s="172">
        <f>B20+C20</f>
        <v>30196</v>
      </c>
      <c r="I20" s="15"/>
    </row>
    <row r="21" spans="1:9" ht="15">
      <c r="A21" s="169" t="s">
        <v>128</v>
      </c>
      <c r="B21" s="172">
        <v>13074</v>
      </c>
      <c r="C21" s="172">
        <v>-1728</v>
      </c>
      <c r="D21" s="172"/>
      <c r="E21" s="172"/>
      <c r="F21" s="172"/>
      <c r="G21" s="172"/>
      <c r="H21" s="172">
        <f>B21+C21</f>
        <v>11346</v>
      </c>
      <c r="I21" s="15"/>
    </row>
    <row r="22" spans="1:9" ht="15">
      <c r="A22" s="165" t="s">
        <v>71</v>
      </c>
      <c r="B22" s="171"/>
      <c r="C22" s="171"/>
      <c r="D22" s="171"/>
      <c r="E22" s="171"/>
      <c r="F22" s="171">
        <v>4149</v>
      </c>
      <c r="G22" s="171"/>
      <c r="H22" s="171">
        <f>F22-G22</f>
        <v>4149</v>
      </c>
      <c r="I22" s="15"/>
    </row>
    <row r="23" spans="1:9" ht="15">
      <c r="A23" s="169" t="s">
        <v>72</v>
      </c>
      <c r="B23" s="173"/>
      <c r="C23" s="173"/>
      <c r="D23" s="173"/>
      <c r="E23" s="173"/>
      <c r="F23" s="173"/>
      <c r="G23" s="172"/>
      <c r="H23" s="172"/>
      <c r="I23" s="15"/>
    </row>
    <row r="24" spans="1:9" ht="15">
      <c r="A24" s="169" t="s">
        <v>73</v>
      </c>
      <c r="B24" s="172"/>
      <c r="C24" s="172"/>
      <c r="D24" s="172"/>
      <c r="E24" s="172"/>
      <c r="F24" s="172"/>
      <c r="G24" s="172"/>
      <c r="H24" s="172"/>
      <c r="I24" s="15"/>
    </row>
    <row r="25" spans="1:9" ht="15">
      <c r="A25" s="169" t="s">
        <v>74</v>
      </c>
      <c r="B25" s="173"/>
      <c r="C25" s="173"/>
      <c r="D25" s="173"/>
      <c r="E25" s="173"/>
      <c r="F25" s="173"/>
      <c r="G25" s="173"/>
      <c r="H25" s="172"/>
      <c r="I25" s="15"/>
    </row>
    <row r="26" spans="1:9" ht="15">
      <c r="A26" s="169" t="s">
        <v>75</v>
      </c>
      <c r="B26" s="173"/>
      <c r="C26" s="173"/>
      <c r="D26" s="173"/>
      <c r="E26" s="173"/>
      <c r="F26" s="173"/>
      <c r="G26" s="173"/>
      <c r="H26" s="172"/>
      <c r="I26" s="15"/>
    </row>
    <row r="27" spans="1:9" ht="45">
      <c r="A27" s="169" t="s">
        <v>171</v>
      </c>
      <c r="B27" s="173"/>
      <c r="C27" s="173"/>
      <c r="D27" s="173"/>
      <c r="E27" s="173"/>
      <c r="F27" s="173"/>
      <c r="G27" s="173"/>
      <c r="H27" s="172"/>
      <c r="I27" s="15"/>
    </row>
    <row r="28" spans="1:9" ht="15">
      <c r="A28" s="169" t="s">
        <v>76</v>
      </c>
      <c r="B28" s="172"/>
      <c r="C28" s="172"/>
      <c r="D28" s="172"/>
      <c r="E28" s="172"/>
      <c r="F28" s="172"/>
      <c r="G28" s="172"/>
      <c r="H28" s="172"/>
      <c r="I28" s="15"/>
    </row>
    <row r="29" spans="1:9" ht="15">
      <c r="A29" s="169" t="s">
        <v>77</v>
      </c>
      <c r="B29" s="173"/>
      <c r="C29" s="173"/>
      <c r="D29" s="173"/>
      <c r="E29" s="173"/>
      <c r="F29" s="173"/>
      <c r="G29" s="173"/>
      <c r="H29" s="172"/>
      <c r="I29" s="15"/>
    </row>
    <row r="30" spans="1:9" ht="30">
      <c r="A30" s="169" t="s">
        <v>172</v>
      </c>
      <c r="B30" s="173"/>
      <c r="C30" s="173"/>
      <c r="D30" s="173"/>
      <c r="E30" s="173"/>
      <c r="F30" s="173"/>
      <c r="G30" s="173"/>
      <c r="H30" s="172"/>
      <c r="I30" s="15"/>
    </row>
    <row r="31" spans="1:9" ht="15">
      <c r="A31" s="169" t="s">
        <v>76</v>
      </c>
      <c r="B31" s="172"/>
      <c r="C31" s="172"/>
      <c r="D31" s="172"/>
      <c r="E31" s="172"/>
      <c r="F31" s="172"/>
      <c r="G31" s="172"/>
      <c r="H31" s="172"/>
      <c r="I31" s="15"/>
    </row>
    <row r="32" spans="1:9" ht="15">
      <c r="A32" s="169" t="s">
        <v>77</v>
      </c>
      <c r="B32" s="173"/>
      <c r="C32" s="173"/>
      <c r="D32" s="173"/>
      <c r="E32" s="173"/>
      <c r="F32" s="173"/>
      <c r="G32" s="173"/>
      <c r="H32" s="172"/>
      <c r="I32" s="15"/>
    </row>
    <row r="33" spans="1:9" ht="15">
      <c r="A33" s="169" t="s">
        <v>129</v>
      </c>
      <c r="B33" s="173"/>
      <c r="C33" s="173"/>
      <c r="D33" s="173"/>
      <c r="E33" s="173"/>
      <c r="F33" s="173"/>
      <c r="G33" s="173"/>
      <c r="H33" s="172"/>
      <c r="I33" s="15"/>
    </row>
    <row r="34" spans="1:9" ht="28.5">
      <c r="A34" s="165" t="s">
        <v>78</v>
      </c>
      <c r="B34" s="174">
        <f>B14+B19</f>
        <v>701807</v>
      </c>
      <c r="C34" s="174">
        <f>C14+C19</f>
        <v>-131303</v>
      </c>
      <c r="D34" s="174"/>
      <c r="E34" s="174"/>
      <c r="F34" s="174">
        <f>F14+F22</f>
        <v>130631</v>
      </c>
      <c r="G34" s="174">
        <f>G14+G22</f>
        <v>90442</v>
      </c>
      <c r="H34" s="171">
        <f>H14+H19+H22</f>
        <v>610693</v>
      </c>
      <c r="I34" s="15"/>
    </row>
    <row r="35" spans="1:9" ht="14.25" customHeight="1">
      <c r="A35" s="169" t="s">
        <v>136</v>
      </c>
      <c r="B35" s="172"/>
      <c r="C35" s="172"/>
      <c r="D35" s="172"/>
      <c r="E35" s="172"/>
      <c r="F35" s="172"/>
      <c r="G35" s="172"/>
      <c r="H35" s="172"/>
      <c r="I35" s="15"/>
    </row>
    <row r="36" spans="1:12" ht="28.5">
      <c r="A36" s="165" t="s">
        <v>79</v>
      </c>
      <c r="B36" s="174">
        <f>B34</f>
        <v>701807</v>
      </c>
      <c r="C36" s="174">
        <f>C34</f>
        <v>-131303</v>
      </c>
      <c r="D36" s="174"/>
      <c r="E36" s="174"/>
      <c r="F36" s="174">
        <f>F34</f>
        <v>130631</v>
      </c>
      <c r="G36" s="174">
        <f>G34</f>
        <v>90442</v>
      </c>
      <c r="H36" s="171">
        <f>H34</f>
        <v>610693</v>
      </c>
      <c r="I36" s="188"/>
      <c r="K36" s="175"/>
      <c r="L36" s="175"/>
    </row>
    <row r="37" ht="15">
      <c r="I37" s="15"/>
    </row>
    <row r="38" spans="1:8" ht="26.25" customHeight="1">
      <c r="A38" s="103" t="str">
        <f>'справка № 1-КИС-БАЛАНС'!A46</f>
        <v>Дата: 29.07.2016 г.</v>
      </c>
      <c r="B38" s="176"/>
      <c r="C38" s="176"/>
      <c r="D38" s="176"/>
      <c r="E38" s="176"/>
      <c r="F38" s="176"/>
      <c r="G38" s="177"/>
      <c r="H38" s="177"/>
    </row>
    <row r="39" spans="1:8" ht="30.75" customHeight="1">
      <c r="A39" s="88"/>
      <c r="B39" s="178"/>
      <c r="C39" s="178"/>
      <c r="D39" s="179"/>
      <c r="E39" s="180"/>
      <c r="G39" s="51"/>
      <c r="H39" s="87"/>
    </row>
    <row r="40" spans="1:8" ht="12.75">
      <c r="A40" s="181" t="s">
        <v>113</v>
      </c>
      <c r="B40" s="89"/>
      <c r="C40" s="182"/>
      <c r="D40" s="85" t="s">
        <v>194</v>
      </c>
      <c r="E40" s="88"/>
      <c r="G40" s="87"/>
      <c r="H40" s="52"/>
    </row>
    <row r="41" spans="1:8" ht="15">
      <c r="A41" s="183" t="s">
        <v>193</v>
      </c>
      <c r="B41" s="184"/>
      <c r="C41" s="184"/>
      <c r="D41" s="185"/>
      <c r="E41" s="91" t="s">
        <v>195</v>
      </c>
      <c r="G41" s="48"/>
      <c r="H41" s="51"/>
    </row>
    <row r="42" spans="1:8" ht="15">
      <c r="A42" s="184"/>
      <c r="B42" s="184"/>
      <c r="C42" s="184"/>
      <c r="D42" s="186"/>
      <c r="E42" s="186"/>
      <c r="G42" s="52"/>
      <c r="H42" s="87"/>
    </row>
    <row r="43" spans="1:8" ht="15" customHeight="1">
      <c r="A43" s="184"/>
      <c r="B43" s="184"/>
      <c r="C43" s="184"/>
      <c r="D43" s="88"/>
      <c r="E43" s="88"/>
      <c r="H43" s="48"/>
    </row>
    <row r="44" spans="1:5" ht="12.75">
      <c r="A44" s="184"/>
      <c r="B44" s="184"/>
      <c r="C44" s="184"/>
      <c r="D44" s="88"/>
      <c r="E44" s="88"/>
    </row>
    <row r="45" spans="1:8" ht="12.75">
      <c r="A45" s="184"/>
      <c r="B45" s="184"/>
      <c r="C45" s="184"/>
      <c r="D45" s="85" t="s">
        <v>196</v>
      </c>
      <c r="E45" s="86"/>
      <c r="G45" s="87"/>
      <c r="H45" s="52"/>
    </row>
    <row r="46" spans="1:9" ht="15">
      <c r="A46" s="182"/>
      <c r="B46" s="182"/>
      <c r="C46" s="182"/>
      <c r="D46" s="88"/>
      <c r="E46" s="88"/>
      <c r="F46" s="15"/>
      <c r="G46" s="15"/>
      <c r="H46" s="15"/>
      <c r="I46" s="15"/>
    </row>
    <row r="47" spans="1:9" ht="15">
      <c r="A47" s="56"/>
      <c r="B47" s="56"/>
      <c r="C47" s="56"/>
      <c r="D47" s="56"/>
      <c r="E47" s="91" t="s">
        <v>197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5">
      <c r="A189" s="15"/>
      <c r="B189" s="15"/>
      <c r="C189" s="15"/>
      <c r="D189" s="15"/>
      <c r="E189" s="15"/>
      <c r="F189" s="15"/>
      <c r="G189" s="15"/>
      <c r="H189" s="15"/>
      <c r="I189" s="1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2010-10-28T14:20:19Z</cp:lastPrinted>
  <dcterms:created xsi:type="dcterms:W3CDTF">2004-03-04T10:58:58Z</dcterms:created>
  <dcterms:modified xsi:type="dcterms:W3CDTF">2016-07-22T10:17:21Z</dcterms:modified>
  <cp:category/>
  <cp:version/>
  <cp:contentType/>
  <cp:contentStatus/>
</cp:coreProperties>
</file>