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<sst xmlns="http://schemas.openxmlformats.org/spreadsheetml/2006/main" count="3151" uniqueCount="1499">
  <si>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</si>
  <si>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</si>
  <si>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</si>
  <si>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</si>
  <si>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</si>
  <si>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</si>
  <si>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</si>
  <si>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</si>
  <si>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</si>
  <si>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</si>
  <si>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</si>
  <si>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</si>
  <si>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</si>
  <si>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</si>
  <si>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</si>
  <si>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</si>
  <si>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</si>
  <si>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</si>
  <si>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</si>
  <si>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</si>
  <si>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</si>
  <si>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</si>
  <si>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</si>
  <si>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</si>
  <si>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</si>
  <si>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</si>
  <si>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</si>
  <si>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</si>
  <si>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</si>
  <si>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</si>
  <si>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</si>
  <si>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</si>
  <si>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</si>
  <si>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</si>
  <si>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</si>
  <si>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</si>
  <si>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</si>
  <si>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</si>
  <si>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</si>
  <si>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</si>
  <si>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</si>
  <si>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</si>
  <si>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</si>
  <si>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</si>
  <si>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</si>
  <si>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</si>
  <si>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</si>
  <si>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</si>
  <si>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</si>
  <si>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</si>
  <si>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</si>
  <si>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</si>
  <si>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</si>
  <si>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</si>
  <si>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</si>
  <si>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</si>
  <si>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</si>
  <si>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</si>
  <si>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</si>
  <si>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</si>
  <si>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</si>
  <si>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</si>
  <si>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</si>
  <si>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</si>
  <si>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</si>
  <si>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</si>
  <si>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</si>
  <si>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</si>
  <si>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</si>
  <si>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</si>
  <si>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</si>
  <si>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</si>
  <si>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</si>
  <si>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</si>
  <si>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</si>
  <si>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</si>
  <si>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</si>
  <si>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</si>
  <si>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</si>
  <si>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</si>
  <si>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</si>
  <si>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</si>
  <si>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</si>
  <si>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</si>
  <si>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</si>
  <si>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</si>
  <si>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</si>
  <si>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</si>
  <si>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</si>
  <si>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</si>
  <si>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</si>
  <si>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</si>
  <si>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</si>
  <si>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</si>
  <si>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</si>
  <si>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</si>
  <si>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</si>
  <si>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</si>
  <si>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</si>
  <si>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</si>
  <si>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</si>
  <si>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</si>
  <si>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</si>
  <si>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</si>
  <si>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</si>
  <si>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</si>
  <si>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</si>
  <si>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</si>
  <si>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</si>
  <si>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</si>
  <si>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</si>
  <si>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</si>
  <si>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</si>
  <si>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</si>
  <si>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</si>
  <si>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</si>
  <si>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</si>
  <si>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</si>
  <si>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</si>
  <si>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</si>
  <si>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</si>
  <si>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</si>
  <si>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</si>
  <si>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</si>
  <si>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</si>
  <si>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</si>
  <si>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</si>
  <si>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</si>
  <si>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</si>
  <si>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</si>
  <si>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</si>
  <si>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</si>
  <si>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</si>
  <si>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</si>
  <si>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</si>
  <si>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</si>
  <si>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</si>
  <si>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</si>
  <si>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</si>
  <si>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</si>
  <si>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</si>
  <si>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</si>
  <si>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</si>
  <si>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</si>
  <si>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</si>
  <si>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</si>
  <si>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</si>
  <si>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</si>
  <si>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</si>
  <si>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</si>
  <si>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</si>
  <si>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</si>
  <si>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</si>
  <si>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</si>
  <si>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</si>
  <si>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</si>
  <si>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</si>
  <si>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</si>
  <si>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</si>
  <si>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</si>
  <si>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</si>
  <si>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</si>
  <si>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</si>
  <si>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</si>
  <si>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</si>
  <si>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</si>
  <si>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</si>
  <si>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</si>
  <si>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</si>
  <si>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</si>
  <si>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</si>
  <si>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</si>
  <si>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</si>
  <si>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</si>
  <si>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</si>
  <si>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</si>
  <si>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</si>
  <si>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</si>
  <si>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</si>
  <si>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</si>
  <si>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</si>
  <si>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</si>
  <si>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</si>
  <si>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</si>
  <si>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</si>
  <si>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</si>
  <si>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</si>
  <si>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</si>
  <si>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</si>
  <si>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</si>
  <si>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</si>
  <si>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</si>
  <si>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</si>
  <si>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</si>
  <si>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</si>
  <si>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</si>
  <si>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</si>
  <si>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</si>
  <si>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</si>
  <si>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</si>
  <si>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</si>
  <si>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</si>
  <si>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</si>
  <si>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</si>
  <si>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</si>
  <si>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</si>
  <si>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</si>
  <si>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</si>
  <si>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</si>
  <si>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</si>
  <si>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</si>
  <si>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</si>
  <si>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</si>
  <si>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</si>
  <si>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</si>
  <si>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</si>
  <si>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</si>
  <si>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</si>
  <si>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</si>
  <si>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</si>
  <si>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</si>
  <si>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</si>
  <si>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</si>
  <si>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</si>
  <si>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</si>
  <si>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</si>
  <si>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</si>
  <si>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</si>
  <si>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</si>
  <si>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</si>
  <si>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</si>
  <si>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</si>
  <si>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</si>
  <si>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</si>
  <si>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</si>
  <si>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</si>
  <si>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</si>
  <si>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</si>
  <si>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</si>
  <si>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</si>
  <si>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</si>
  <si>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</si>
  <si>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</si>
  <si>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</si>
  <si>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</si>
  <si>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</si>
  <si>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</si>
  <si>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</si>
  <si>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</si>
  <si>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</si>
  <si>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</si>
  <si>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</si>
  <si>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</si>
  <si>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</si>
  <si>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</si>
  <si>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</si>
  <si>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</si>
  <si>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</si>
  <si>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</si>
  <si>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</si>
  <si>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</si>
  <si>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</si>
  <si>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</si>
  <si>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</si>
  <si>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</si>
  <si>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</si>
  <si>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</si>
  <si>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</si>
  <si>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</si>
  <si>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</si>
  <si>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</si>
  <si>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</si>
  <si>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</si>
  <si>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</si>
  <si>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</si>
  <si>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</si>
  <si>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</si>
  <si>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</si>
  <si>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</si>
  <si>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</si>
  <si>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</si>
  <si>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</si>
  <si>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</si>
  <si>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</si>
  <si>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</si>
  <si>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</si>
  <si>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</si>
  <si>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</si>
  <si>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</si>
  <si>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</si>
  <si>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</si>
  <si>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</si>
  <si>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</si>
  <si>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</si>
  <si>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</si>
  <si>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</si>
  <si>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</si>
  <si>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</si>
  <si>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</si>
  <si>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</si>
  <si>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</si>
  <si>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</si>
  <si>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</si>
  <si>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</si>
  <si>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</si>
  <si>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</si>
  <si>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</si>
  <si>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</si>
  <si>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</si>
  <si>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</si>
  <si>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</si>
  <si>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</si>
  <si>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</si>
  <si>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</si>
  <si>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</si>
  <si>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</si>
  <si>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</si>
  <si>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</si>
  <si>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</si>
  <si>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</si>
  <si>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</si>
  <si>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</si>
  <si>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</si>
  <si>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</si>
  <si>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</si>
  <si>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</si>
  <si>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</si>
  <si>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</si>
  <si>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</si>
  <si>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</si>
  <si>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</si>
  <si>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</si>
  <si>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</si>
  <si>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</si>
  <si>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</si>
  <si>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</si>
  <si>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</si>
  <si>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</si>
  <si>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</si>
  <si>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</si>
  <si>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</si>
  <si>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</si>
  <si>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</si>
  <si>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</si>
  <si>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</si>
  <si>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</si>
  <si>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</si>
  <si>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</si>
  <si>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</si>
  <si>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</si>
  <si>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</si>
  <si>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</si>
  <si>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</si>
  <si>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</si>
  <si>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</si>
  <si>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</si>
  <si>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</si>
  <si>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</si>
  <si>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</si>
  <si>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</si>
  <si>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</si>
  <si>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</si>
  <si>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</si>
  <si>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</si>
  <si>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</si>
  <si>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</si>
  <si>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</si>
  <si>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</si>
  <si>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</si>
  <si>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</si>
  <si>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</si>
  <si>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</si>
  <si>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</si>
  <si>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</si>
  <si>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</si>
  <si>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</si>
  <si>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</si>
  <si>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</si>
  <si>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</si>
  <si>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</si>
  <si>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</si>
  <si>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</si>
  <si>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</si>
  <si>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</si>
  <si>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</si>
  <si>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</si>
  <si>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</si>
  <si>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</si>
  <si>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</si>
  <si>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</si>
  <si>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</si>
  <si>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</si>
  <si>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</si>
  <si>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</si>
  <si>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</si>
  <si>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</si>
  <si>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</si>
  <si>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</si>
  <si>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</si>
  <si>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</si>
  <si>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</si>
  <si>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</si>
  <si>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</si>
  <si>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</si>
  <si>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</si>
  <si>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</si>
  <si>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</si>
  <si>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</si>
  <si>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</si>
  <si>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</si>
  <si>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</si>
  <si>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</si>
  <si>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</si>
  <si>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</si>
  <si>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</si>
  <si>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</si>
  <si>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</si>
  <si>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</si>
  <si>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</si>
  <si>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</si>
  <si>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</si>
  <si>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</si>
  <si>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</si>
  <si>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</si>
  <si>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</si>
  <si>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</si>
  <si>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</si>
  <si>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</si>
  <si>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</si>
  <si>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</si>
  <si>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</si>
  <si>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</si>
  <si>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</si>
  <si>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</si>
  <si>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</si>
  <si>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</si>
  <si>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</si>
  <si>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</si>
  <si>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</si>
  <si>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</si>
  <si>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</si>
  <si>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</si>
  <si>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</si>
  <si>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</si>
  <si>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</si>
  <si>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</si>
  <si>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</si>
  <si>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</si>
  <si>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</si>
  <si>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</si>
  <si>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</si>
  <si>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</si>
  <si>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</si>
  <si>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</si>
  <si>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</si>
  <si>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</si>
  <si>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</si>
  <si>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</si>
  <si>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</si>
  <si>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</si>
  <si>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</si>
  <si>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</si>
  <si>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</si>
  <si>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</si>
  <si>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</si>
  <si>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</si>
  <si>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</si>
  <si>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</si>
  <si>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</si>
  <si>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</si>
  <si>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</si>
  <si>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</si>
  <si>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</si>
  <si>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</si>
  <si>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</si>
  <si>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</si>
  <si>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</si>
  <si>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</si>
  <si>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</si>
  <si>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</si>
  <si>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</si>
  <si>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</si>
  <si>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</si>
  <si>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</si>
  <si>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</si>
  <si>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</si>
  <si>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</si>
  <si>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</si>
  <si>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</si>
  <si>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</si>
  <si>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</si>
  <si>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</si>
  <si>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</si>
  <si>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</si>
  <si>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</si>
  <si>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</si>
  <si>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</si>
  <si>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</si>
  <si>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</si>
  <si>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</si>
  <si>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</si>
  <si>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</si>
  <si>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</si>
  <si>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</si>
  <si>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</si>
  <si>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</si>
  <si>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</si>
  <si>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</si>
  <si>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</si>
  <si>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</si>
  <si>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</si>
  <si>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</si>
  <si>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</si>
  <si>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</si>
  <si>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</si>
  <si>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</si>
  <si>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</si>
  <si>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</si>
  <si>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</si>
  <si>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</si>
  <si>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</si>
  <si>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</si>
  <si>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</si>
  <si>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</si>
  <si>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</si>
  <si>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</si>
  <si>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</si>
  <si>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</si>
  <si>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</si>
  <si>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</si>
  <si>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</si>
  <si>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</si>
  <si>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</si>
  <si>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</si>
  <si>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</si>
  <si>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</si>
  <si>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</si>
  <si>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</si>
  <si>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</si>
  <si>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</si>
  <si>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</si>
  <si>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</si>
  <si>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</si>
  <si>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</si>
  <si>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</si>
  <si>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</si>
  <si>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</si>
  <si>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</si>
  <si>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</si>
  <si>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</si>
  <si>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</si>
  <si>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</si>
  <si>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</si>
  <si>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</si>
  <si>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</si>
  <si>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</si>
  <si>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</si>
  <si>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</si>
  <si>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</si>
  <si>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</si>
  <si>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</si>
  <si>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</si>
  <si>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</si>
  <si>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</si>
  <si>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</si>
  <si>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</si>
  <si>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</si>
  <si>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</si>
  <si>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</si>
  <si>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</si>
  <si>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</si>
  <si>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</si>
  <si>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</si>
  <si>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</si>
  <si>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</si>
  <si>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</si>
  <si>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</si>
  <si>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</si>
  <si>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</si>
  <si>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</si>
  <si>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</si>
  <si>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</si>
  <si>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</si>
  <si>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</si>
  <si>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</si>
  <si>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</si>
  <si>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</si>
  <si>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</si>
  <si>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</si>
  <si>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</si>
  <si>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</si>
  <si>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</si>
  <si>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</si>
  <si>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</si>
  <si>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</si>
  <si>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</si>
  <si>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</si>
  <si>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</si>
  <si>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</si>
  <si>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</si>
  <si>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</si>
  <si>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</si>
  <si>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</si>
  <si>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</si>
  <si>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</si>
  <si>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</si>
  <si>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</si>
  <si>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</si>
  <si>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</si>
  <si>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</si>
  <si>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</si>
  <si>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</si>
  <si>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</si>
  <si>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</si>
  <si>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</si>
  <si>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</si>
  <si>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</si>
  <si>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</si>
  <si>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</si>
  <si>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</si>
  <si>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</si>
  <si>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</si>
  <si>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</si>
  <si>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</si>
  <si>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</si>
  <si>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</si>
  <si>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</si>
  <si>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</si>
  <si>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</si>
  <si>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</si>
  <si>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</si>
  <si>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</si>
  <si>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</si>
  <si>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</si>
  <si>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</si>
  <si>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</si>
  <si>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</si>
  <si>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</si>
  <si>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</si>
  <si>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</si>
  <si>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</si>
  <si>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</si>
  <si>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</si>
  <si>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</si>
  <si>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</si>
  <si>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</si>
  <si>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</si>
  <si>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</si>
  <si>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</si>
  <si>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</si>
  <si>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</si>
  <si>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</si>
  <si>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</si>
  <si>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</si>
  <si>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</si>
  <si>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</si>
  <si>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</si>
  <si>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</si>
  <si>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</si>
  <si>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</si>
  <si>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</si>
  <si>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</si>
  <si>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</si>
  <si>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</si>
  <si>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</si>
  <si>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</si>
  <si>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</si>
  <si>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</si>
  <si>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</si>
  <si>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</si>
  <si>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</si>
  <si>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</si>
  <si>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</si>
  <si>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</si>
  <si>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</si>
  <si>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</si>
  <si>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</si>
  <si>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</si>
  <si>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</si>
  <si>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</si>
  <si>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</si>
  <si>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</si>
  <si>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</si>
  <si>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</si>
  <si>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</si>
  <si>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</si>
  <si>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</si>
  <si>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</si>
  <si>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</si>
  <si>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</si>
  <si>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</si>
  <si>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</si>
  <si>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</si>
  <si>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</si>
  <si>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</si>
  <si>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</si>
  <si>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</si>
  <si>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</si>
  <si>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</si>
  <si>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</si>
  <si>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</si>
  <si>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</si>
  <si>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</si>
  <si>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</si>
  <si>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</si>
  <si>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</si>
  <si>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</si>
  <si>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</si>
  <si>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</si>
  <si>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</si>
  <si>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</si>
  <si>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</si>
  <si>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</si>
  <si>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</si>
  <si>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</si>
  <si>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</si>
  <si>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</si>
  <si>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</si>
  <si>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</si>
  <si>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</si>
  <si>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</si>
  <si>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</si>
  <si>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</si>
  <si>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</si>
  <si>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</si>
  <si>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</si>
  <si>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</si>
  <si>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</si>
  <si>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</si>
  <si>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</si>
  <si>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</si>
  <si>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</si>
  <si>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</si>
  <si>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</si>
  <si>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</si>
  <si>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</si>
  <si>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</si>
  <si>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</si>
  <si>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</si>
  <si>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</si>
  <si>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</si>
  <si>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</si>
  <si>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</si>
  <si>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</si>
  <si>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</si>
  <si>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</si>
  <si>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</si>
  <si>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</si>
  <si>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</si>
  <si>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</si>
  <si>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</si>
  <si>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</si>
  <si>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</si>
  <si>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</si>
  <si>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</si>
  <si>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</si>
  <si>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</si>
  <si>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</si>
  <si>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</si>
  <si>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</si>
  <si>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</si>
  <si>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</si>
  <si>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</si>
  <si>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</si>
  <si>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</si>
  <si>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</si>
  <si>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</si>
  <si>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</si>
  <si>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</si>
  <si>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</si>
  <si>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</si>
  <si>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</si>
  <si>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</si>
  <si>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</si>
  <si>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</si>
  <si>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</si>
  <si>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</si>
  <si>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</si>
  <si>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</si>
  <si>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</si>
  <si>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</si>
  <si>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</si>
  <si>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</si>
  <si>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</si>
  <si>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</si>
  <si>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</si>
  <si>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</si>
  <si>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</si>
  <si>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</si>
  <si>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</si>
  <si>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</si>
  <si>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</si>
  <si>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</si>
  <si>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</si>
  <si>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</si>
  <si>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</si>
  <si>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</si>
  <si>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</si>
  <si>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</si>
  <si>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</si>
  <si>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</si>
  <si>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</si>
  <si>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</si>
  <si>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</si>
  <si>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</si>
  <si>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</si>
  <si>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</si>
  <si>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</si>
  <si>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</si>
  <si>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</si>
  <si>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</si>
  <si>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</si>
  <si>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</si>
  <si>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</si>
  <si>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</si>
  <si>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</si>
  <si>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</si>
  <si>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</si>
  <si>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</si>
  <si>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</si>
  <si>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</si>
  <si>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</si>
  <si>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</si>
  <si>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</si>
  <si>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</si>
  <si>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</si>
  <si>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</si>
  <si>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</si>
  <si>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</si>
  <si>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</si>
  <si>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</si>
  <si>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</si>
  <si>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</si>
  <si>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</si>
  <si>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</si>
  <si>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</si>
  <si>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</si>
  <si>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</si>
  <si>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</si>
  <si>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</si>
  <si>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</si>
  <si>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</si>
  <si>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</si>
  <si>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</si>
  <si>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</si>
  <si>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</si>
  <si>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</si>
  <si>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</si>
  <si>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</si>
  <si>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</si>
  <si>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</si>
  <si>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</si>
  <si>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</si>
  <si>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</si>
  <si>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</si>
  <si>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</si>
  <si>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</si>
  <si>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</si>
  <si>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</si>
  <si>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</si>
  <si>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</si>
  <si>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</si>
  <si>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</si>
  <si>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</si>
  <si>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</si>
  <si>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</si>
  <si>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</si>
  <si>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</si>
  <si>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</si>
  <si>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</si>
  <si>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</si>
  <si>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</si>
  <si>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</si>
  <si>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</si>
  <si>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</si>
  <si>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</si>
  <si>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</si>
  <si>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</si>
  <si>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</si>
  <si>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</si>
  <si>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</si>
  <si>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</si>
  <si>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</si>
  <si>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</si>
  <si>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</si>
  <si>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</si>
  <si>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</si>
  <si>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</si>
  <si>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</si>
  <si>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</si>
  <si>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</si>
  <si>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</si>
  <si>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</si>
  <si>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</si>
  <si>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</si>
  <si>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</si>
  <si>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</si>
  <si>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</si>
  <si>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</si>
  <si>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</si>
  <si>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</si>
  <si>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</si>
  <si>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</si>
  <si>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</si>
  <si>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</si>
  <si>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</si>
  <si>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</si>
  <si>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</si>
  <si>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</si>
  <si>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</si>
  <si>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</si>
  <si>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</si>
  <si>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</si>
  <si>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</si>
  <si>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</si>
  <si>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</si>
  <si>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</si>
  <si>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</si>
  <si>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</si>
  <si>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</si>
  <si>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</si>
  <si>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</si>
  <si>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</si>
  <si>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</si>
  <si>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</si>
  <si>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</si>
  <si>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</si>
  <si>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</si>
  <si>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</si>
  <si>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</si>
  <si>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</si>
  <si>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</si>
  <si>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</si>
  <si>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</si>
  <si>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</si>
  <si>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</si>
  <si>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</si>
  <si>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</si>
  <si>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</si>
  <si>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</si>
  <si>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</si>
  <si>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</si>
  <si>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</si>
  <si>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</si>
  <si>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</si>
  <si>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</si>
  <si>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</si>
  <si>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</si>
  <si>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</si>
  <si>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</si>
  <si>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</si>
  <si>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</si>
  <si>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</si>
  <si>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</si>
  <si>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</si>
  <si>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</si>
  <si>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</si>
  <si>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</si>
  <si>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</si>
  <si>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</si>
  <si>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</si>
  <si>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</si>
  <si>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</si>
  <si>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</si>
  <si>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</si>
  <si>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</si>
  <si>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</si>
  <si>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</si>
  <si>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</si>
  <si>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</si>
  <si>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</si>
  <si>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</si>
  <si>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</si>
  <si>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</si>
  <si>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</si>
  <si>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</si>
  <si>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</si>
  <si>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</si>
  <si>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</si>
  <si>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</si>
  <si>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</si>
  <si>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</si>
  <si>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</si>
  <si>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</si>
  <si>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</si>
  <si>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</si>
  <si>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</si>
  <si>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</si>
  <si>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</si>
  <si>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</si>
  <si>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</si>
  <si>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</si>
  <si>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</si>
  <si>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</si>
  <si>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</si>
  <si>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</si>
  <si>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</si>
  <si>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</si>
  <si>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</si>
  <si>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</si>
  <si>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</si>
  <si>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</si>
  <si>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</si>
  <si>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</si>
  <si>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</si>
  <si>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</si>
  <si>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</si>
  <si>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</si>
  <si>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</si>
  <si>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</si>
  <si>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</si>
  <si>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</si>
  <si>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</si>
  <si>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</si>
  <si>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</si>
  <si>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</si>
  <si>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</si>
  <si>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</si>
  <si>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</si>
  <si>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</si>
  <si>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</si>
  <si>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</si>
  <si>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</si>
  <si>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</si>
  <si>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</si>
  <si>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</si>
  <si>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</si>
  <si>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</si>
  <si>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</si>
  <si>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</si>
  <si>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</si>
  <si>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</si>
  <si>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</si>
  <si>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</si>
  <si>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</si>
  <si>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</si>
  <si>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</si>
  <si>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</si>
  <si>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</si>
  <si>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</si>
  <si>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</si>
  <si>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</si>
  <si>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</si>
  <si>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</si>
  <si>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</si>
  <si>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</si>
  <si>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</si>
  <si>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</si>
  <si>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</si>
  <si>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</si>
  <si>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</si>
  <si>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</si>
  <si>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</si>
  <si>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</si>
  <si>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</si>
  <si>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</si>
  <si>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</si>
  <si>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</si>
  <si>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</si>
  <si>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</si>
  <si>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</si>
  <si>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</si>
  <si>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</si>
  <si>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</si>
  <si>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</si>
  <si>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</si>
  <si>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</si>
  <si>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</si>
  <si>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</si>
  <si>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</si>
  <si>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</si>
  <si>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</si>
  <si>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</si>
  <si>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</si>
  <si>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</si>
  <si>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</si>
  <si>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</si>
  <si>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</si>
  <si>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</si>
  <si>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</si>
  <si>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</si>
  <si>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</si>
  <si>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</si>
  <si>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</si>
  <si>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</si>
  <si>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</si>
  <si>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</si>
  <si>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</si>
  <si>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</si>
  <si>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</si>
  <si>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</si>
  <si>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</si>
  <si>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</si>
  <si>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</si>
  <si>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</si>
  <si>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</si>
  <si>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</si>
  <si>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</si>
  <si>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</si>
  <si>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</si>
  <si>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</si>
  <si>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</si>
  <si>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</si>
  <si>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</si>
  <si>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</si>
  <si>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</si>
  <si>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</si>
  <si>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</si>
  <si>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</si>
  <si>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</si>
  <si>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</si>
  <si>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</si>
  <si>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</si>
  <si>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</si>
  <si>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</si>
  <si>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</si>
  <si>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</si>
  <si>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</si>
  <si>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</si>
  <si>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</si>
  <si>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</si>
  <si>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</si>
  <si>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</si>
  <si>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</si>
  <si>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</si>
  <si>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</si>
  <si>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</si>
  <si>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</si>
  <si>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</si>
  <si>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</si>
  <si>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</si>
  <si>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</si>
  <si>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</si>
  <si>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</si>
  <si>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</si>
  <si>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</si>
  <si>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</si>
  <si>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</si>
  <si>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</si>
  <si>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</si>
  <si>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</si>
  <si>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</si>
  <si>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</si>
  <si>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</si>
  <si>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</si>
  <si>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</si>
  <si>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</si>
  <si>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</si>
  <si>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</si>
  <si>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</si>
  <si>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</si>
  <si>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</si>
  <si>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</si>
  <si>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</si>
  <si>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</si>
  <si>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</si>
  <si>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</si>
  <si>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</si>
  <si>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</si>
  <si>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</si>
  <si>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</si>
  <si>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</si>
  <si>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</si>
  <si>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</si>
  <si>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</si>
  <si>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</si>
  <si>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</si>
  <si>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</si>
  <si>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</si>
  <si>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</si>
  <si>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</si>
  <si>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</si>
  <si>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</si>
  <si>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</si>
  <si>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</si>
  <si>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</si>
  <si>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</si>
  <si>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</si>
  <si>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</si>
  <si>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</si>
  <si>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</si>
  <si>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</si>
  <si>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</si>
  <si>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</si>
  <si>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</si>
  <si>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</si>
  <si>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</si>
  <si>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</si>
  <si>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</si>
  <si>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</si>
  <si>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</si>
  <si>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</si>
  <si>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</si>
  <si>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</si>
  <si>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</si>
  <si>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</si>
  <si>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</si>
  <si>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</si>
  <si>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</si>
  <si>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</si>
  <si>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</si>
  <si>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</si>
  <si>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</si>
  <si>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</si>
  <si>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</si>
  <si>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</si>
  <si>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</si>
  <si>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</si>
  <si>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</si>
  <si>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</si>
  <si>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</si>
  <si>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</si>
  <si>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</si>
  <si>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</si>
  <si>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</si>
  <si>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</si>
  <si>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</si>
  <si>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</si>
  <si>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</si>
  <si>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</si>
  <si>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</si>
  <si>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</si>
  <si>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</si>
  <si>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</si>
  <si>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</si>
  <si>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</si>
  <si>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</si>
  <si>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</si>
  <si>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</si>
  <si>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</si>
  <si>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</si>
  <si>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</si>
  <si>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</si>
  <si>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</si>
  <si>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</si>
  <si>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</si>
  <si>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</si>
  <si>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</si>
  <si>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</si>
  <si>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</si>
  <si>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</si>
  <si>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</si>
  <si>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</si>
  <si>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</si>
  <si>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</si>
  <si>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</si>
  <si>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</si>
  <si>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</si>
  <si>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</si>
  <si>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</si>
  <si>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</si>
  <si>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</si>
  <si>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</si>
  <si>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</si>
  <si>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</si>
  <si>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</si>
  <si>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</si>
  <si>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</si>
  <si>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</si>
  <si>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</si>
  <si>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</si>
  <si>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</si>
  <si>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</si>
  <si>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</si>
  <si>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</si>
  <si>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</si>
  <si>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</si>
  <si>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</si>
  <si>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</si>
  <si>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</si>
  <si>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</si>
  <si>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</si>
  <si>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</si>
  <si>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</si>
  <si>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</si>
  <si>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</si>
  <si>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</si>
  <si>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</si>
  <si>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</si>
  <si>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</si>
  <si>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</si>
  <si>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</si>
  <si>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</si>
  <si>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</si>
  <si>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</si>
  <si>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</si>
  <si>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</si>
  <si>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</si>
  <si>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</si>
  <si>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</si>
  <si>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</si>
  <si>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</si>
  <si>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</si>
  <si>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</si>
  <si>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</si>
  <si>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</si>
  <si>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</si>
  <si>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</si>
  <si>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</si>
  <si>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</si>
  <si>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</si>
  <si>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</si>
  <si>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</si>
  <si>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</si>
  <si>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</si>
  <si>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</si>
  <si>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</si>
  <si>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</si>
  <si>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</si>
  <si>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</si>
  <si>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</si>
  <si>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</si>
  <si>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</si>
  <si>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</si>
  <si>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</si>
  <si>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</si>
  <si>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</si>
  <si>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</si>
  <si>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</si>
  <si>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</si>
  <si>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</si>
  <si>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</si>
  <si>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</si>
  <si>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</si>
  <si>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</si>
  <si>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</si>
  <si>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</si>
  <si>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</si>
  <si>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</si>
  <si>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</si>
  <si>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</si>
  <si>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</si>
  <si>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</si>
  <si>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</si>
  <si>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</si>
  <si>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</si>
  <si>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</si>
  <si>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</si>
  <si>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</si>
  <si>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</si>
  <si>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</si>
  <si>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</si>
  <si>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</si>
  <si>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</si>
  <si>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</si>
  <si>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</si>
  <si>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</si>
  <si>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</si>
  <si>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</si>
  <si>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</si>
  <si>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</si>
  <si>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</si>
  <si>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</si>
  <si>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</si>
  <si>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</si>
  <si>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</si>
  <si>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</si>
  <si>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</si>
  <si>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</si>
  <si>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</si>
  <si>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</si>
  <si>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</si>
  <si>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</si>
  <si>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</si>
  <si>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</si>
  <si>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</si>
  <si>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</si>
  <si>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</si>
  <si>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</si>
  <si>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</si>
  <si>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</si>
  <si>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</si>
  <si>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</si>
  <si>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</si>
  <si>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</si>
  <si>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</si>
  <si>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</si>
  <si>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</si>
  <si>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</si>
  <si>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</si>
  <si>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</si>
  <si>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</si>
  <si>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</si>
  <si>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</si>
  <si>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</si>
  <si>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</si>
  <si>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</si>
  <si>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</si>
  <si>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</si>
  <si>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</si>
  <si>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</si>
  <si>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</si>
  <si>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</si>
  <si>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</si>
  <si>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</si>
  <si>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</si>
  <si>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</si>
  <si>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</si>
  <si>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</si>
  <si>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</si>
  <si>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</si>
  <si>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</si>
  <si>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</si>
  <si>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</si>
  <si>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</si>
  <si>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</si>
  <si>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</si>
  <si>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</si>
  <si>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</si>
  <si>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</si>
  <si>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</si>
  <si>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</si>
  <si>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</si>
  <si>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</si>
  <si>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</si>
  <si>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</si>
  <si>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</si>
  <si>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</si>
  <si>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</si>
  <si>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</si>
  <si>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</si>
  <si>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</si>
  <si>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</si>
  <si>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</si>
  <si>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</si>
  <si>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</si>
  <si>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</si>
  <si>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</si>
  <si>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</si>
  <si>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</si>
  <si>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</si>
  <si>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</si>
  <si>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</si>
  <si>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</si>
  <si>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</si>
  <si>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</si>
  <si>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</si>
  <si>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</si>
  <si>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</si>
  <si>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</si>
  <si>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</si>
  <si>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</si>
  <si>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</si>
  <si>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</si>
  <si>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</si>
  <si>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</si>
  <si>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</si>
  <si>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</si>
  <si>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</si>
  <si>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</si>
  <si>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</si>
  <si>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</si>
  <si>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</si>
  <si>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</si>
  <si>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</si>
  <si>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</si>
  <si>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</si>
  <si>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</si>
  <si>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</si>
  <si>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</si>
  <si>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</si>
  <si>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</si>
  <si>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</si>
  <si>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</si>
  <si>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</si>
  <si>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</si>
  <si>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</si>
  <si>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</si>
  <si>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</si>
  <si>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</si>
  <si>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</si>
  <si>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</si>
  <si>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</si>
  <si>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</si>
  <si>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</si>
  <si>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</si>
  <si>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</si>
  <si>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</si>
  <si>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</si>
  <si>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</si>
  <si>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</si>
  <si>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</si>
  <si>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</si>
  <si>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</si>
  <si>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Глобални компании</t>
  </si>
  <si>
    <t>РГ-05-1629</t>
  </si>
  <si>
    <t>177122690</t>
  </si>
  <si>
    <t>София, ул. "Московска" № 19</t>
  </si>
  <si>
    <t>София, ул. "Алабин" № 36,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</si>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</sst>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5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92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7" applyNumberFormat="1" applyFont="1" applyAlignment="1" applyProtection="1">
      <alignment horizontal="left" vertical="center"/>
      <protection/>
    </xf>
    <xf numFmtId="195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6" fontId="14" fillId="7" borderId="21" xfId="233" applyNumberFormat="1" applyFont="1" applyFill="1" applyBorder="1" applyAlignment="1" applyProtection="1">
      <alignment/>
      <protection locked="0"/>
    </xf>
    <xf numFmtId="196" fontId="14" fillId="7" borderId="22" xfId="233" applyNumberFormat="1" applyFont="1" applyFill="1" applyBorder="1" applyAlignment="1" applyProtection="1">
      <alignment/>
      <protection locked="0"/>
    </xf>
    <xf numFmtId="196" fontId="14" fillId="7" borderId="23" xfId="233" applyNumberFormat="1" applyFont="1" applyFill="1" applyBorder="1" applyAlignment="1" applyProtection="1">
      <alignment/>
      <protection locked="0"/>
    </xf>
    <xf numFmtId="196" fontId="14" fillId="7" borderId="24" xfId="233" applyNumberFormat="1" applyFont="1" applyFill="1" applyBorder="1" applyAlignment="1" applyProtection="1">
      <alignment/>
      <protection locked="0"/>
    </xf>
    <xf numFmtId="196" fontId="14" fillId="7" borderId="23" xfId="131" applyNumberFormat="1" applyFont="1" applyFill="1" applyBorder="1" applyAlignment="1" applyProtection="1">
      <alignment/>
      <protection locked="0"/>
    </xf>
    <xf numFmtId="196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6" fontId="14" fillId="44" borderId="11" xfId="131" applyNumberFormat="1" applyFont="1" applyFill="1" applyBorder="1" applyAlignment="1" applyProtection="1">
      <alignment horizontal="right"/>
      <protection hidden="1"/>
    </xf>
    <xf numFmtId="196" fontId="14" fillId="44" borderId="28" xfId="131" applyNumberFormat="1" applyFont="1" applyFill="1" applyBorder="1" applyAlignment="1" applyProtection="1">
      <alignment horizontal="left"/>
      <protection hidden="1"/>
    </xf>
    <xf numFmtId="196" fontId="14" fillId="44" borderId="28" xfId="131" applyNumberFormat="1" applyFont="1" applyFill="1" applyBorder="1" applyAlignment="1" applyProtection="1">
      <alignment horizontal="right"/>
      <protection hidden="1"/>
    </xf>
    <xf numFmtId="196" fontId="14" fillId="0" borderId="15" xfId="131" applyNumberFormat="1" applyFont="1" applyFill="1" applyBorder="1" applyAlignment="1" applyProtection="1">
      <alignment horizontal="right"/>
      <protection hidden="1"/>
    </xf>
    <xf numFmtId="196" fontId="14" fillId="0" borderId="19" xfId="131" applyNumberFormat="1" applyFont="1" applyFill="1" applyBorder="1" applyAlignment="1" applyProtection="1">
      <alignment horizontal="left"/>
      <protection hidden="1"/>
    </xf>
    <xf numFmtId="196" fontId="14" fillId="0" borderId="19" xfId="131" applyNumberFormat="1" applyFont="1" applyFill="1" applyBorder="1" applyAlignment="1" applyProtection="1">
      <alignment horizontal="right"/>
      <protection hidden="1"/>
    </xf>
    <xf numFmtId="196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6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9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95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95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95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6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3" applyNumberFormat="1" applyFont="1" applyFill="1" applyBorder="1" applyAlignment="1" applyProtection="1">
      <alignment/>
      <protection locked="0"/>
    </xf>
    <xf numFmtId="201" fontId="14" fillId="7" borderId="24" xfId="233" applyNumberFormat="1" applyFont="1" applyFill="1" applyBorder="1" applyAlignment="1" applyProtection="1">
      <alignment/>
      <protection locked="0"/>
    </xf>
    <xf numFmtId="201" fontId="14" fillId="7" borderId="24" xfId="131" applyNumberFormat="1" applyFont="1" applyFill="1" applyBorder="1" applyAlignment="1" applyProtection="1">
      <alignment/>
      <protection locked="0"/>
    </xf>
    <xf numFmtId="203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92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201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92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5">
        <v>43831</v>
      </c>
    </row>
    <row r="7" spans="2:3" ht="15">
      <c r="B7" s="24" t="s">
        <v>234</v>
      </c>
      <c r="C7" s="265">
        <v>44196</v>
      </c>
    </row>
    <row r="8" spans="2:3" ht="15">
      <c r="B8" s="24" t="s">
        <v>235</v>
      </c>
      <c r="C8" s="265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6" t="s">
        <v>1484</v>
      </c>
    </row>
    <row r="12" spans="2:3" ht="15">
      <c r="B12" s="24" t="s">
        <v>238</v>
      </c>
      <c r="C12" s="266" t="s">
        <v>1485</v>
      </c>
    </row>
    <row r="13" spans="2:3" ht="15">
      <c r="B13" s="24" t="s">
        <v>239</v>
      </c>
      <c r="C13" s="266" t="s">
        <v>1486</v>
      </c>
    </row>
    <row r="14" spans="2:3" ht="15">
      <c r="B14" s="24" t="s">
        <v>240</v>
      </c>
      <c r="C14" s="266" t="s">
        <v>1487</v>
      </c>
    </row>
    <row r="15" spans="2:3" ht="15">
      <c r="B15" s="24" t="s">
        <v>241</v>
      </c>
      <c r="C15" s="266" t="s">
        <v>1488</v>
      </c>
    </row>
    <row r="16" spans="2:3" ht="15">
      <c r="B16" s="27" t="s">
        <v>242</v>
      </c>
      <c r="C16" s="267" t="s">
        <v>1489</v>
      </c>
    </row>
    <row r="17" spans="2:3" ht="15">
      <c r="B17" s="27" t="s">
        <v>243</v>
      </c>
      <c r="C17" s="488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6" t="s">
        <v>1491</v>
      </c>
    </row>
    <row r="21" spans="2:3" ht="15">
      <c r="B21" s="24" t="s">
        <v>238</v>
      </c>
      <c r="C21" s="266" t="s">
        <v>1492</v>
      </c>
    </row>
    <row r="22" spans="2:3" ht="15">
      <c r="B22" s="24" t="s">
        <v>239</v>
      </c>
      <c r="C22" s="266" t="s">
        <v>1493</v>
      </c>
    </row>
    <row r="23" spans="2:3" ht="15">
      <c r="B23" s="24" t="s">
        <v>246</v>
      </c>
      <c r="C23" s="266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7" t="s">
        <v>1495</v>
      </c>
    </row>
    <row r="27" spans="2:3" ht="15">
      <c r="B27" s="27" t="s">
        <v>249</v>
      </c>
      <c r="C27" s="267" t="s">
        <v>1496</v>
      </c>
    </row>
    <row r="28" spans="2:3" ht="15">
      <c r="B28" s="27" t="s">
        <v>242</v>
      </c>
      <c r="C28" s="267" t="s">
        <v>1497</v>
      </c>
    </row>
    <row r="29" spans="2:3" ht="15">
      <c r="B29" s="27" t="s">
        <v>243</v>
      </c>
      <c r="C29" s="488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8"/>
      <c r="C32" s="218"/>
    </row>
    <row r="35" spans="2:3" ht="15">
      <c r="B35" s="554" t="s">
        <v>1365</v>
      </c>
      <c r="C35" s="553" t="s">
        <v>1350</v>
      </c>
    </row>
    <row r="36" spans="2:3" ht="15">
      <c r="B36" s="554" t="s">
        <v>1377</v>
      </c>
      <c r="C36" s="553" t="s">
        <v>955</v>
      </c>
    </row>
    <row r="37" spans="2:3" ht="15">
      <c r="B37" s="554" t="s">
        <v>1426</v>
      </c>
      <c r="C37" s="553" t="s">
        <v>1375</v>
      </c>
    </row>
    <row r="38" spans="2:3" ht="15">
      <c r="B38" s="554" t="s">
        <v>1378</v>
      </c>
      <c r="C38" s="553" t="s">
        <v>1376</v>
      </c>
    </row>
    <row r="39" spans="2:3" ht="30.75">
      <c r="B39" s="554" t="s">
        <v>1379</v>
      </c>
      <c r="C39" s="553" t="s">
        <v>1417</v>
      </c>
    </row>
    <row r="40" spans="2:3" ht="15">
      <c r="B40" s="554" t="s">
        <v>1380</v>
      </c>
      <c r="C40" s="555" t="s">
        <v>252</v>
      </c>
    </row>
    <row r="41" spans="2:3" ht="15">
      <c r="B41" s="554" t="s">
        <v>1381</v>
      </c>
      <c r="C41" s="556" t="s">
        <v>253</v>
      </c>
    </row>
    <row r="42" spans="2:3" ht="15">
      <c r="B42" s="554" t="s">
        <v>1382</v>
      </c>
      <c r="C42" s="556" t="s">
        <v>256</v>
      </c>
    </row>
    <row r="43" spans="2:3" ht="15">
      <c r="B43" s="554" t="s">
        <v>1383</v>
      </c>
      <c r="C43" s="556" t="s">
        <v>1471</v>
      </c>
    </row>
    <row r="44" spans="2:3" ht="62.25">
      <c r="B44" s="554" t="s">
        <v>1384</v>
      </c>
      <c r="C44" s="557" t="s">
        <v>948</v>
      </c>
    </row>
    <row r="45" spans="2:3" ht="30.75">
      <c r="B45" s="554" t="s">
        <v>1385</v>
      </c>
      <c r="C45" s="557" t="s">
        <v>1345</v>
      </c>
    </row>
    <row r="46" spans="2:3" ht="30.7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">
      <c r="B2" s="658" t="s">
        <v>1471</v>
      </c>
      <c r="C2" s="658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">
      <c r="B3" s="658" t="str">
        <f>CONCATENATE("на ",UPPER(dfName))</f>
        <v>на ДФ ДСК ГЛОБАЛНИ КОМПАНИИ</v>
      </c>
      <c r="C3" s="658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8" t="str">
        <f>CONCATENATE("към ",TEXT(EndDate,"dd.mm.yyyy")," г.")</f>
        <v>към 31.12.2020 г.</v>
      </c>
      <c r="C4" s="658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2:9" s="60" customFormat="1" ht="1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62.2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6.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">
      <c r="A10" s="304"/>
      <c r="B10" s="53"/>
      <c r="C10" s="578"/>
      <c r="D10" s="304"/>
      <c r="E10" s="304"/>
      <c r="F10" s="617">
        <f>E10/'1-SB'!$C$47</f>
        <v>0</v>
      </c>
    </row>
    <row r="11" spans="1:6" ht="15">
      <c r="A11" s="304"/>
      <c r="B11" s="53"/>
      <c r="C11" s="578"/>
      <c r="D11" s="304"/>
      <c r="E11" s="304"/>
      <c r="F11" s="617">
        <f>E11/'1-SB'!$C$47</f>
        <v>0</v>
      </c>
    </row>
    <row r="12" spans="1:6" ht="15">
      <c r="A12" s="304"/>
      <c r="B12" s="53"/>
      <c r="C12" s="578"/>
      <c r="D12" s="304"/>
      <c r="E12" s="304"/>
      <c r="F12" s="617">
        <f>E12/'1-SB'!$C$47</f>
        <v>0</v>
      </c>
    </row>
    <row r="13" spans="1:6" ht="15">
      <c r="A13" s="304"/>
      <c r="B13" s="53"/>
      <c r="C13" s="578"/>
      <c r="D13" s="304"/>
      <c r="E13" s="304"/>
      <c r="F13" s="617">
        <f>E13/'1-SB'!$C$47</f>
        <v>0</v>
      </c>
    </row>
    <row r="14" spans="1:6" ht="15">
      <c r="A14" s="304"/>
      <c r="B14" s="53"/>
      <c r="C14" s="578"/>
      <c r="D14" s="304"/>
      <c r="E14" s="304"/>
      <c r="F14" s="617">
        <f>E14/'1-SB'!$C$47</f>
        <v>0</v>
      </c>
    </row>
    <row r="15" spans="1:6" ht="15">
      <c r="A15" s="304"/>
      <c r="B15" s="53"/>
      <c r="C15" s="578"/>
      <c r="D15" s="304"/>
      <c r="E15" s="304"/>
      <c r="F15" s="617">
        <f>E15/'1-SB'!$C$47</f>
        <v>0</v>
      </c>
    </row>
    <row r="16" spans="1:6" ht="15">
      <c r="A16" s="304"/>
      <c r="B16" s="53"/>
      <c r="C16" s="578"/>
      <c r="D16" s="304"/>
      <c r="E16" s="304"/>
      <c r="F16" s="617">
        <f>E16/'1-SB'!$C$47</f>
        <v>0</v>
      </c>
    </row>
    <row r="17" spans="1:6" ht="15">
      <c r="A17" s="304"/>
      <c r="B17" s="53"/>
      <c r="C17" s="578"/>
      <c r="D17" s="304"/>
      <c r="E17" s="304"/>
      <c r="F17" s="617">
        <f>E17/'1-SB'!$C$47</f>
        <v>0</v>
      </c>
    </row>
    <row r="18" spans="1:6" ht="15">
      <c r="A18" s="304"/>
      <c r="B18" s="53"/>
      <c r="C18" s="578"/>
      <c r="D18" s="304"/>
      <c r="E18" s="230"/>
      <c r="F18" s="617">
        <f>E18/'1-SB'!$C$47</f>
        <v>0</v>
      </c>
    </row>
    <row r="19" spans="1:6" ht="15">
      <c r="A19" s="304"/>
      <c r="B19" s="53"/>
      <c r="C19" s="578"/>
      <c r="D19" s="304"/>
      <c r="E19" s="230"/>
      <c r="F19" s="617">
        <f>E19/'1-SB'!$C$47</f>
        <v>0</v>
      </c>
    </row>
    <row r="20" spans="1:6" ht="15">
      <c r="A20" s="304"/>
      <c r="B20" s="53"/>
      <c r="C20" s="578"/>
      <c r="D20" s="304"/>
      <c r="E20" s="304"/>
      <c r="F20" s="617">
        <f>E20/'1-SB'!$C$47</f>
        <v>0</v>
      </c>
    </row>
    <row r="21" spans="1:6" ht="15">
      <c r="A21" s="304"/>
      <c r="B21" s="53"/>
      <c r="C21" s="578"/>
      <c r="D21" s="304"/>
      <c r="E21" s="304"/>
      <c r="F21" s="617">
        <f>E21/'1-SB'!$C$47</f>
        <v>0</v>
      </c>
    </row>
    <row r="22" spans="1:6" ht="15">
      <c r="A22" s="304"/>
      <c r="B22" s="53"/>
      <c r="C22" s="578"/>
      <c r="D22" s="304"/>
      <c r="E22" s="304"/>
      <c r="F22" s="617">
        <f>E22/'1-SB'!$C$47</f>
        <v>0</v>
      </c>
    </row>
    <row r="23" spans="1:6" ht="15">
      <c r="A23" s="304"/>
      <c r="B23" s="53"/>
      <c r="C23" s="578"/>
      <c r="D23" s="304"/>
      <c r="E23" s="304"/>
      <c r="F23" s="617">
        <f>E23/'1-SB'!$C$47</f>
        <v>0</v>
      </c>
    </row>
    <row r="24" spans="1:6" ht="15">
      <c r="A24" s="304"/>
      <c r="B24" s="53"/>
      <c r="C24" s="578"/>
      <c r="D24" s="304"/>
      <c r="E24" s="304"/>
      <c r="F24" s="617">
        <f>E24/'1-SB'!$C$47</f>
        <v>0</v>
      </c>
    </row>
    <row r="25" spans="1:6" ht="15">
      <c r="A25" s="304"/>
      <c r="B25" s="53"/>
      <c r="C25" s="578"/>
      <c r="D25" s="304"/>
      <c r="E25" s="304"/>
      <c r="F25" s="617">
        <f>E25/'1-SB'!$C$47</f>
        <v>0</v>
      </c>
    </row>
    <row r="26" spans="1:6" ht="15">
      <c r="A26" s="304"/>
      <c r="B26" s="53"/>
      <c r="C26" s="578"/>
      <c r="D26" s="304"/>
      <c r="E26" s="304"/>
      <c r="F26" s="617">
        <f>E26/'1-SB'!$C$47</f>
        <v>0</v>
      </c>
    </row>
    <row r="27" spans="1:6" ht="15">
      <c r="A27" s="304"/>
      <c r="B27" s="53"/>
      <c r="C27" s="578"/>
      <c r="D27" s="304"/>
      <c r="E27" s="304"/>
      <c r="F27" s="617">
        <f>E27/'1-SB'!$C$47</f>
        <v>0</v>
      </c>
    </row>
    <row r="28" spans="1:6" ht="15">
      <c r="A28" s="304"/>
      <c r="B28" s="53"/>
      <c r="C28" s="578"/>
      <c r="D28" s="304"/>
      <c r="E28" s="304"/>
      <c r="F28" s="617">
        <f>E28/'1-SB'!$C$47</f>
        <v>0</v>
      </c>
    </row>
    <row r="29" spans="1:6" ht="15">
      <c r="A29" s="307"/>
      <c r="B29" s="290"/>
      <c r="C29" s="578"/>
      <c r="D29" s="307"/>
      <c r="E29" s="307"/>
      <c r="F29" s="618">
        <f>E29/'1-SB'!$C$47</f>
        <v>0</v>
      </c>
    </row>
    <row r="30" ht="1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I10" sqref="I10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3" t="s">
        <v>948</v>
      </c>
      <c r="B2" s="693"/>
      <c r="C2" s="693"/>
      <c r="D2" s="693"/>
      <c r="E2" s="693"/>
      <c r="F2" s="693"/>
      <c r="G2" s="65"/>
      <c r="H2" s="65"/>
      <c r="I2" s="65"/>
      <c r="J2" s="41"/>
      <c r="K2" s="64"/>
      <c r="L2" s="64"/>
    </row>
    <row r="3" spans="1:12" s="60" customFormat="1" ht="15">
      <c r="A3" s="695" t="str">
        <f>CONCATENATE("на ",UPPER(dfName))</f>
        <v>на ДФ ДСК ГЛОБАЛНИ КОМПАНИИ</v>
      </c>
      <c r="B3" s="695"/>
      <c r="C3" s="695"/>
      <c r="D3" s="695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5" t="str">
        <f>CONCATENATE("към ",TEXT(EndDate,"dd.mm.yyyy")," г.")</f>
        <v>към 31.12.2020 г.</v>
      </c>
      <c r="B4" s="695"/>
      <c r="C4" s="695"/>
      <c r="D4" s="695"/>
      <c r="E4" s="75" t="s">
        <v>914</v>
      </c>
      <c r="F4" s="223">
        <f>ReportedCompletionDate</f>
        <v>44274</v>
      </c>
      <c r="G4" s="65"/>
      <c r="H4" s="41"/>
      <c r="I4" s="64"/>
      <c r="J4" s="64"/>
    </row>
    <row r="5" spans="1:10" s="60" customFormat="1" ht="1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"/>
    <row r="9" s="543" customFormat="1" ht="15"/>
    <row r="10" spans="1:7" s="543" customFormat="1" ht="108.7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"/>
    <row r="113" s="543" customFormat="1" ht="15"/>
    <row r="114" s="543" customFormat="1" ht="15"/>
    <row r="115" s="543" customFormat="1" ht="15"/>
    <row r="116" spans="2:7" s="543" customFormat="1" ht="15.75">
      <c r="B116" s="591" t="s">
        <v>951</v>
      </c>
      <c r="C116" s="694" t="s">
        <v>979</v>
      </c>
      <c r="D116" s="694"/>
      <c r="E116" s="694"/>
      <c r="F116" s="694"/>
      <c r="G116" s="694"/>
    </row>
    <row r="117" spans="3:7" s="543" customFormat="1" ht="15">
      <c r="C117" s="694"/>
      <c r="D117" s="694"/>
      <c r="E117" s="694"/>
      <c r="F117" s="694"/>
      <c r="G117" s="694"/>
    </row>
    <row r="118" spans="3:7" s="543" customFormat="1" ht="15">
      <c r="C118" s="694"/>
      <c r="D118" s="694"/>
      <c r="E118" s="694"/>
      <c r="F118" s="694"/>
      <c r="G118" s="694"/>
    </row>
    <row r="119" spans="3:7" s="543" customFormat="1" ht="15">
      <c r="C119" s="694"/>
      <c r="D119" s="694"/>
      <c r="E119" s="694"/>
      <c r="F119" s="694"/>
      <c r="G119" s="694"/>
    </row>
    <row r="120" s="543" customFormat="1" ht="15.75">
      <c r="A120" s="544" t="s">
        <v>1336</v>
      </c>
    </row>
    <row r="121" spans="1:7" s="543" customFormat="1" ht="108.7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">
      <c r="A128" s="56"/>
      <c r="B128" s="56"/>
      <c r="C128" s="56"/>
      <c r="D128" s="57"/>
      <c r="E128" s="57"/>
      <c r="F128" s="302"/>
      <c r="G128" s="57"/>
    </row>
    <row r="129" spans="1:7" ht="15">
      <c r="A129" s="56"/>
      <c r="B129" s="56"/>
      <c r="C129" s="56"/>
      <c r="D129" s="57"/>
      <c r="E129" s="57"/>
      <c r="F129" s="302"/>
      <c r="G129" s="57"/>
    </row>
    <row r="130" spans="1:7" ht="1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G9" sqref="G9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3" t="s">
        <v>1345</v>
      </c>
      <c r="B2" s="693"/>
      <c r="C2" s="693"/>
      <c r="D2" s="693"/>
      <c r="E2" s="693"/>
      <c r="F2" s="303"/>
      <c r="G2" s="65"/>
      <c r="H2" s="65"/>
      <c r="I2" s="65"/>
      <c r="J2" s="41"/>
      <c r="K2" s="64"/>
      <c r="L2" s="64"/>
    </row>
    <row r="3" spans="1:12" s="60" customFormat="1" ht="15">
      <c r="A3" s="658" t="str">
        <f>CONCATENATE("на ",UPPER(dfName))</f>
        <v>на ДФ ДСК ГЛОБАЛНИ КОМПАНИИ</v>
      </c>
      <c r="B3" s="658"/>
      <c r="C3" s="658"/>
      <c r="D3" s="658"/>
      <c r="E3" s="658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6" t="str">
        <f>CONCATENATE("към ",TEXT(EndDate,"dd.mm.yyyy")," г.")</f>
        <v>към 31.12.2020 г.</v>
      </c>
      <c r="B4" s="696"/>
      <c r="C4" s="696"/>
      <c r="D4" s="75" t="s">
        <v>914</v>
      </c>
      <c r="E4" s="223">
        <f>ReportedCompletionDate</f>
        <v>44274</v>
      </c>
      <c r="F4" s="65"/>
      <c r="G4" s="41"/>
      <c r="H4" s="64"/>
      <c r="I4" s="64"/>
    </row>
    <row r="5" spans="1:9" s="60" customFormat="1" ht="1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5.75" thickBot="1"/>
    <row r="8" spans="1:5" s="543" customFormat="1" ht="15" customHeight="1">
      <c r="A8" s="697" t="s">
        <v>257</v>
      </c>
      <c r="B8" s="699" t="s">
        <v>259</v>
      </c>
      <c r="C8" s="273"/>
      <c r="D8" s="701" t="s">
        <v>953</v>
      </c>
      <c r="E8" s="699" t="s">
        <v>980</v>
      </c>
    </row>
    <row r="9" spans="1:5" s="543" customFormat="1" ht="108.75" customHeight="1">
      <c r="A9" s="698"/>
      <c r="B9" s="700"/>
      <c r="C9" s="280" t="s">
        <v>952</v>
      </c>
      <c r="D9" s="702"/>
      <c r="E9" s="703"/>
    </row>
    <row r="10" spans="1:5" s="543" customFormat="1" ht="15.7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">
      <c r="A11" s="587"/>
      <c r="B11" s="274"/>
      <c r="C11" s="276"/>
      <c r="D11" s="275"/>
      <c r="E11" s="594"/>
    </row>
    <row r="12" spans="1:5" s="543" customFormat="1" ht="15">
      <c r="A12" s="588"/>
      <c r="B12" s="276"/>
      <c r="C12" s="276"/>
      <c r="D12" s="277"/>
      <c r="E12" s="595"/>
    </row>
    <row r="13" spans="1:5" s="543" customFormat="1" ht="15">
      <c r="A13" s="588"/>
      <c r="B13" s="276"/>
      <c r="C13" s="276"/>
      <c r="D13" s="277"/>
      <c r="E13" s="595"/>
    </row>
    <row r="14" spans="1:5" s="543" customFormat="1" ht="15">
      <c r="A14" s="588"/>
      <c r="B14" s="276"/>
      <c r="C14" s="276"/>
      <c r="D14" s="277"/>
      <c r="E14" s="595"/>
    </row>
    <row r="15" spans="1:5" s="543" customFormat="1" ht="15">
      <c r="A15" s="588"/>
      <c r="B15" s="278"/>
      <c r="C15" s="276"/>
      <c r="D15" s="277"/>
      <c r="E15" s="595"/>
    </row>
    <row r="16" spans="1:5" s="543" customFormat="1" ht="15">
      <c r="A16" s="588"/>
      <c r="B16" s="278"/>
      <c r="C16" s="276"/>
      <c r="D16" s="279"/>
      <c r="E16" s="596"/>
    </row>
    <row r="17" spans="1:5" s="543" customFormat="1" ht="15">
      <c r="A17" s="588"/>
      <c r="B17" s="278"/>
      <c r="C17" s="276"/>
      <c r="D17" s="279"/>
      <c r="E17" s="596"/>
    </row>
    <row r="18" spans="1:5" s="543" customFormat="1" ht="15">
      <c r="A18" s="588"/>
      <c r="B18" s="276"/>
      <c r="C18" s="276"/>
      <c r="D18" s="279"/>
      <c r="E18" s="596"/>
    </row>
    <row r="19" spans="1:5" s="543" customFormat="1" ht="15">
      <c r="A19" s="588"/>
      <c r="B19" s="276"/>
      <c r="C19" s="276"/>
      <c r="D19" s="279"/>
      <c r="E19" s="596"/>
    </row>
    <row r="20" spans="1:5" s="543" customFormat="1" ht="15">
      <c r="A20" s="588"/>
      <c r="B20" s="276"/>
      <c r="C20" s="276"/>
      <c r="D20" s="279"/>
      <c r="E20" s="596"/>
    </row>
    <row r="21" spans="1:5" s="543" customFormat="1" ht="15">
      <c r="A21" s="588"/>
      <c r="B21" s="276"/>
      <c r="C21" s="276"/>
      <c r="D21" s="279"/>
      <c r="E21" s="596"/>
    </row>
    <row r="22" spans="1:5" s="543" customFormat="1" ht="15">
      <c r="A22" s="588"/>
      <c r="B22" s="278"/>
      <c r="C22" s="276"/>
      <c r="D22" s="279"/>
      <c r="E22" s="596"/>
    </row>
    <row r="23" spans="1:5" s="543" customFormat="1" ht="15">
      <c r="A23" s="588"/>
      <c r="B23" s="278"/>
      <c r="C23" s="276"/>
      <c r="D23" s="279"/>
      <c r="E23" s="596"/>
    </row>
    <row r="24" spans="1:5" s="543" customFormat="1" ht="15">
      <c r="A24" s="588"/>
      <c r="B24" s="278"/>
      <c r="C24" s="276"/>
      <c r="D24" s="279"/>
      <c r="E24" s="596"/>
    </row>
    <row r="25" spans="1:5" s="543" customFormat="1" ht="15">
      <c r="A25" s="588"/>
      <c r="B25" s="276"/>
      <c r="C25" s="276"/>
      <c r="D25" s="279"/>
      <c r="E25" s="596"/>
    </row>
    <row r="26" spans="1:5" s="543" customFormat="1" ht="15">
      <c r="A26" s="588"/>
      <c r="B26" s="276"/>
      <c r="C26" s="276"/>
      <c r="D26" s="279"/>
      <c r="E26" s="596"/>
    </row>
    <row r="27" spans="1:5" s="543" customFormat="1" ht="15">
      <c r="A27" s="588"/>
      <c r="B27" s="276"/>
      <c r="C27" s="276"/>
      <c r="D27" s="279"/>
      <c r="E27" s="596"/>
    </row>
    <row r="28" spans="1:5" s="543" customFormat="1" ht="15">
      <c r="A28" s="588"/>
      <c r="B28" s="276"/>
      <c r="C28" s="276"/>
      <c r="D28" s="279"/>
      <c r="E28" s="596"/>
    </row>
    <row r="29" spans="1:5" s="543" customFormat="1" ht="15">
      <c r="A29" s="588"/>
      <c r="B29" s="278"/>
      <c r="C29" s="276"/>
      <c r="D29" s="279"/>
      <c r="E29" s="596"/>
    </row>
    <row r="30" spans="1:5" s="543" customFormat="1" ht="15">
      <c r="A30" s="588"/>
      <c r="B30" s="278"/>
      <c r="C30" s="276"/>
      <c r="D30" s="279"/>
      <c r="E30" s="596"/>
    </row>
    <row r="31" spans="1:5" s="543" customFormat="1" ht="15">
      <c r="A31" s="588"/>
      <c r="B31" s="278"/>
      <c r="C31" s="276"/>
      <c r="D31" s="279"/>
      <c r="E31" s="596"/>
    </row>
    <row r="32" spans="1:5" s="543" customFormat="1" ht="15">
      <c r="A32" s="588"/>
      <c r="B32" s="278"/>
      <c r="C32" s="276"/>
      <c r="D32" s="279"/>
      <c r="E32" s="596"/>
    </row>
    <row r="33" spans="1:5" s="543" customFormat="1" ht="15">
      <c r="A33" s="588"/>
      <c r="B33" s="278"/>
      <c r="C33" s="276"/>
      <c r="D33" s="279"/>
      <c r="E33" s="596"/>
    </row>
    <row r="34" spans="1:5" ht="15">
      <c r="A34" s="588"/>
      <c r="B34" s="278"/>
      <c r="C34" s="276"/>
      <c r="D34" s="279"/>
      <c r="E34" s="596"/>
    </row>
    <row r="35" spans="1:5" ht="15">
      <c r="A35" s="588"/>
      <c r="B35" s="278"/>
      <c r="C35" s="276"/>
      <c r="D35" s="279"/>
      <c r="E35" s="596"/>
    </row>
    <row r="36" spans="1:5" ht="15">
      <c r="A36" s="588"/>
      <c r="B36" s="278"/>
      <c r="C36" s="276"/>
      <c r="D36" s="279"/>
      <c r="E36" s="596"/>
    </row>
    <row r="37" spans="1:5" ht="15">
      <c r="A37" s="588"/>
      <c r="B37" s="278"/>
      <c r="C37" s="276"/>
      <c r="D37" s="279"/>
      <c r="E37" s="596"/>
    </row>
    <row r="38" spans="1:5" ht="15">
      <c r="A38" s="588"/>
      <c r="B38" s="278"/>
      <c r="C38" s="276"/>
      <c r="D38" s="279"/>
      <c r="E38" s="596"/>
    </row>
    <row r="39" spans="1:5" ht="15">
      <c r="A39" s="588"/>
      <c r="B39" s="278"/>
      <c r="C39" s="276"/>
      <c r="D39" s="279"/>
      <c r="E39" s="596"/>
    </row>
    <row r="40" spans="1:5" ht="15">
      <c r="A40" s="588"/>
      <c r="B40" s="278"/>
      <c r="C40" s="276"/>
      <c r="D40" s="279"/>
      <c r="E40" s="596"/>
    </row>
    <row r="41" spans="1:5" ht="15">
      <c r="A41" s="588"/>
      <c r="B41" s="278"/>
      <c r="C41" s="276"/>
      <c r="D41" s="279"/>
      <c r="E41" s="596"/>
    </row>
    <row r="42" spans="1:5" ht="15">
      <c r="A42" s="588"/>
      <c r="B42" s="278"/>
      <c r="C42" s="276"/>
      <c r="D42" s="279"/>
      <c r="E42" s="596"/>
    </row>
    <row r="43" spans="1:5" ht="15">
      <c r="A43" s="588"/>
      <c r="B43" s="278"/>
      <c r="C43" s="276"/>
      <c r="D43" s="279"/>
      <c r="E43" s="596"/>
    </row>
    <row r="44" spans="1:5" ht="15">
      <c r="A44" s="588"/>
      <c r="B44" s="278"/>
      <c r="C44" s="276"/>
      <c r="D44" s="279"/>
      <c r="E44" s="596"/>
    </row>
    <row r="45" spans="1:5" ht="15">
      <c r="A45" s="588"/>
      <c r="B45" s="278"/>
      <c r="C45" s="276"/>
      <c r="D45" s="279"/>
      <c r="E45" s="596"/>
    </row>
    <row r="46" spans="1:5" ht="15">
      <c r="A46" s="588"/>
      <c r="B46" s="278"/>
      <c r="C46" s="276"/>
      <c r="D46" s="279"/>
      <c r="E46" s="596"/>
    </row>
    <row r="47" spans="1:5" ht="15">
      <c r="A47" s="588"/>
      <c r="B47" s="278"/>
      <c r="C47" s="276"/>
      <c r="D47" s="279"/>
      <c r="E47" s="596"/>
    </row>
    <row r="48" spans="1:5" ht="15">
      <c r="A48" s="588"/>
      <c r="B48" s="278"/>
      <c r="C48" s="276"/>
      <c r="D48" s="279"/>
      <c r="E48" s="596"/>
    </row>
    <row r="49" spans="1:5" ht="15">
      <c r="A49" s="588"/>
      <c r="B49" s="278"/>
      <c r="C49" s="276"/>
      <c r="D49" s="279"/>
      <c r="E49" s="596"/>
    </row>
    <row r="50" spans="1:5" ht="15">
      <c r="A50" s="588"/>
      <c r="B50" s="278"/>
      <c r="C50" s="276"/>
      <c r="D50" s="279"/>
      <c r="E50" s="596"/>
    </row>
    <row r="51" spans="1:5" ht="15">
      <c r="A51" s="588"/>
      <c r="B51" s="278"/>
      <c r="C51" s="276"/>
      <c r="D51" s="279"/>
      <c r="E51" s="596"/>
    </row>
    <row r="52" spans="1:5" ht="15">
      <c r="A52" s="588"/>
      <c r="B52" s="278"/>
      <c r="C52" s="276"/>
      <c r="D52" s="279"/>
      <c r="E52" s="596"/>
    </row>
    <row r="53" spans="1:5" ht="15">
      <c r="A53" s="588"/>
      <c r="B53" s="278"/>
      <c r="C53" s="276"/>
      <c r="D53" s="279"/>
      <c r="E53" s="596"/>
    </row>
    <row r="54" spans="1:5" ht="15">
      <c r="A54" s="588"/>
      <c r="B54" s="278"/>
      <c r="C54" s="276"/>
      <c r="D54" s="279"/>
      <c r="E54" s="596"/>
    </row>
    <row r="55" spans="1:5" ht="15">
      <c r="A55" s="588"/>
      <c r="B55" s="278"/>
      <c r="C55" s="276"/>
      <c r="D55" s="279"/>
      <c r="E55" s="596"/>
    </row>
    <row r="56" spans="1:5" ht="15">
      <c r="A56" s="588"/>
      <c r="B56" s="278"/>
      <c r="C56" s="276"/>
      <c r="D56" s="279"/>
      <c r="E56" s="596"/>
    </row>
    <row r="57" spans="1:5" ht="15">
      <c r="A57" s="588"/>
      <c r="B57" s="278"/>
      <c r="C57" s="276"/>
      <c r="D57" s="279"/>
      <c r="E57" s="596"/>
    </row>
    <row r="58" spans="1:5" ht="15">
      <c r="A58" s="588"/>
      <c r="B58" s="278"/>
      <c r="C58" s="276"/>
      <c r="D58" s="279"/>
      <c r="E58" s="596"/>
    </row>
    <row r="59" spans="1:5" ht="15">
      <c r="A59" s="588"/>
      <c r="B59" s="278"/>
      <c r="C59" s="276"/>
      <c r="D59" s="279"/>
      <c r="E59" s="596"/>
    </row>
    <row r="60" spans="1:5" ht="1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4" t="s">
        <v>1418</v>
      </c>
      <c r="B2" s="704"/>
      <c r="C2" s="704"/>
      <c r="D2" s="704"/>
      <c r="E2" s="704"/>
      <c r="F2" s="704"/>
      <c r="G2" s="704"/>
      <c r="H2" s="704"/>
    </row>
    <row r="3" spans="1:8" ht="15" customHeight="1">
      <c r="A3" s="658" t="str">
        <f>CONCATENATE("на ",UPPER(dfName))</f>
        <v>на ДФ ДСК ГЛОБАЛНИ КОМПАНИИ</v>
      </c>
      <c r="B3" s="658"/>
      <c r="C3" s="658"/>
      <c r="D3" s="658"/>
      <c r="E3" s="658"/>
      <c r="F3" s="658"/>
      <c r="G3" s="658"/>
      <c r="H3" s="658"/>
    </row>
    <row r="4" spans="1:8" ht="15">
      <c r="A4" s="659" t="str">
        <f>"за периода "&amp;TEXT(StartDate,"dd.mm.yyyy")&amp;" - "&amp;TEXT(EndDate,"dd.mm.yyyy")</f>
        <v>за периода 01.01.2020 - 31.12.2020</v>
      </c>
      <c r="B4" s="659"/>
      <c r="C4" s="659"/>
      <c r="D4" s="659"/>
      <c r="E4" s="659"/>
      <c r="F4" s="659"/>
      <c r="G4" s="659"/>
      <c r="H4" s="659"/>
    </row>
    <row r="5" spans="1:8" ht="15">
      <c r="A5" s="152"/>
      <c r="B5" s="152"/>
      <c r="C5" s="152"/>
      <c r="D5" s="152"/>
      <c r="F5" s="75" t="s">
        <v>914</v>
      </c>
      <c r="G5" s="538">
        <f>ReportedCompletionDate</f>
        <v>44274</v>
      </c>
      <c r="H5" s="539"/>
    </row>
    <row r="6" spans="1:7" ht="1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5.75" thickBot="1">
      <c r="A8" s="150"/>
      <c r="B8" s="150"/>
      <c r="C8" s="150"/>
      <c r="D8" s="150"/>
      <c r="E8" s="150"/>
      <c r="F8" s="150"/>
    </row>
    <row r="9" spans="1:8" s="543" customFormat="1" ht="78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">
      <c r="A11" s="586"/>
      <c r="B11" s="583"/>
      <c r="C11" s="583"/>
      <c r="D11" s="583"/>
      <c r="E11" s="597"/>
      <c r="F11" s="597"/>
      <c r="G11" s="597"/>
      <c r="H11" s="597"/>
    </row>
    <row r="12" spans="1:8" ht="15">
      <c r="A12" s="586"/>
      <c r="B12" s="583"/>
      <c r="C12" s="583"/>
      <c r="D12" s="583"/>
      <c r="E12" s="597"/>
      <c r="F12" s="597"/>
      <c r="G12" s="597"/>
      <c r="H12" s="597"/>
    </row>
    <row r="13" spans="1:8" ht="15">
      <c r="A13" s="586"/>
      <c r="B13" s="583"/>
      <c r="C13" s="583"/>
      <c r="D13" s="583"/>
      <c r="E13" s="597"/>
      <c r="F13" s="597"/>
      <c r="G13" s="597"/>
      <c r="H13" s="597"/>
    </row>
    <row r="14" spans="1:8" ht="15">
      <c r="A14" s="586"/>
      <c r="B14" s="583"/>
      <c r="C14" s="583"/>
      <c r="D14" s="583"/>
      <c r="E14" s="597"/>
      <c r="F14" s="597"/>
      <c r="G14" s="597"/>
      <c r="H14" s="597"/>
    </row>
    <row r="15" spans="1:8" ht="15">
      <c r="A15" s="586"/>
      <c r="B15" s="583"/>
      <c r="C15" s="583"/>
      <c r="D15" s="583"/>
      <c r="E15" s="597"/>
      <c r="F15" s="597"/>
      <c r="G15" s="597"/>
      <c r="H15" s="597"/>
    </row>
    <row r="16" spans="1:8" ht="15">
      <c r="A16" s="586"/>
      <c r="B16" s="583"/>
      <c r="C16" s="583"/>
      <c r="D16" s="583"/>
      <c r="E16" s="597"/>
      <c r="F16" s="597"/>
      <c r="G16" s="597"/>
      <c r="H16" s="597"/>
    </row>
    <row r="17" spans="1:8" ht="15">
      <c r="A17" s="586"/>
      <c r="B17" s="583"/>
      <c r="C17" s="583"/>
      <c r="D17" s="583"/>
      <c r="E17" s="597"/>
      <c r="F17" s="597"/>
      <c r="G17" s="597"/>
      <c r="H17" s="597"/>
    </row>
    <row r="18" spans="1:8" ht="15">
      <c r="A18" s="586"/>
      <c r="B18" s="583"/>
      <c r="C18" s="583"/>
      <c r="D18" s="583"/>
      <c r="E18" s="597"/>
      <c r="F18" s="597"/>
      <c r="G18" s="597"/>
      <c r="H18" s="597"/>
    </row>
    <row r="19" spans="1:8" ht="15">
      <c r="A19" s="586"/>
      <c r="B19" s="583"/>
      <c r="C19" s="583"/>
      <c r="D19" s="583"/>
      <c r="E19" s="597"/>
      <c r="F19" s="597"/>
      <c r="G19" s="597"/>
      <c r="H19" s="597"/>
    </row>
    <row r="20" spans="1:8" ht="15">
      <c r="A20" s="586"/>
      <c r="B20" s="583"/>
      <c r="C20" s="583"/>
      <c r="D20" s="583"/>
      <c r="E20" s="597"/>
      <c r="F20" s="597"/>
      <c r="G20" s="597"/>
      <c r="H20" s="597"/>
    </row>
    <row r="21" spans="1:8" ht="15">
      <c r="A21" s="586"/>
      <c r="B21" s="583"/>
      <c r="C21" s="583"/>
      <c r="D21" s="583"/>
      <c r="E21" s="597"/>
      <c r="F21" s="597"/>
      <c r="G21" s="597"/>
      <c r="H21" s="597"/>
    </row>
    <row r="22" spans="1:8" ht="15">
      <c r="A22" s="586"/>
      <c r="B22" s="583"/>
      <c r="C22" s="583"/>
      <c r="D22" s="583"/>
      <c r="E22" s="597"/>
      <c r="F22" s="597"/>
      <c r="G22" s="597"/>
      <c r="H22" s="597"/>
    </row>
    <row r="23" spans="1:8" ht="15">
      <c r="A23" s="586"/>
      <c r="B23" s="583"/>
      <c r="C23" s="583"/>
      <c r="D23" s="583"/>
      <c r="E23" s="597"/>
      <c r="F23" s="597"/>
      <c r="G23" s="597"/>
      <c r="H23" s="597"/>
    </row>
    <row r="24" spans="1:8" ht="15">
      <c r="A24" s="586"/>
      <c r="B24" s="583"/>
      <c r="C24" s="583"/>
      <c r="D24" s="583"/>
      <c r="E24" s="597"/>
      <c r="F24" s="597"/>
      <c r="G24" s="597"/>
      <c r="H24" s="597"/>
    </row>
    <row r="25" spans="1:8" ht="15">
      <c r="A25" s="586"/>
      <c r="B25" s="583"/>
      <c r="C25" s="583"/>
      <c r="D25" s="583"/>
      <c r="E25" s="597"/>
      <c r="F25" s="597"/>
      <c r="G25" s="597"/>
      <c r="H25" s="597"/>
    </row>
    <row r="26" spans="1:8" ht="15">
      <c r="A26" s="586"/>
      <c r="B26" s="583"/>
      <c r="C26" s="583"/>
      <c r="D26" s="583"/>
      <c r="E26" s="597"/>
      <c r="F26" s="597"/>
      <c r="G26" s="597"/>
      <c r="H26" s="597"/>
    </row>
    <row r="27" spans="1:8" ht="15">
      <c r="A27" s="586"/>
      <c r="B27" s="583"/>
      <c r="C27" s="583"/>
      <c r="D27" s="583"/>
      <c r="E27" s="597"/>
      <c r="F27" s="597"/>
      <c r="G27" s="597"/>
      <c r="H27" s="597"/>
    </row>
    <row r="28" spans="1:8" ht="15">
      <c r="A28" s="586"/>
      <c r="B28" s="583"/>
      <c r="C28" s="583"/>
      <c r="D28" s="583"/>
      <c r="E28" s="597"/>
      <c r="F28" s="597"/>
      <c r="G28" s="597"/>
      <c r="H28" s="597"/>
    </row>
    <row r="29" spans="1:8" ht="15">
      <c r="A29" s="586"/>
      <c r="B29" s="583"/>
      <c r="C29" s="583"/>
      <c r="D29" s="583"/>
      <c r="E29" s="597"/>
      <c r="F29" s="597"/>
      <c r="G29" s="597"/>
      <c r="H29" s="597"/>
    </row>
    <row r="30" spans="1:8" ht="15">
      <c r="A30" s="586"/>
      <c r="B30" s="583"/>
      <c r="C30" s="583"/>
      <c r="D30" s="583"/>
      <c r="E30" s="597"/>
      <c r="F30" s="597"/>
      <c r="G30" s="597"/>
      <c r="H30" s="597"/>
    </row>
    <row r="31" spans="1:8" ht="15">
      <c r="A31" s="586"/>
      <c r="B31" s="583"/>
      <c r="C31" s="583"/>
      <c r="D31" s="583"/>
      <c r="E31" s="597"/>
      <c r="F31" s="597"/>
      <c r="G31" s="597"/>
      <c r="H31" s="597"/>
    </row>
    <row r="32" spans="1:8" ht="15">
      <c r="A32" s="586"/>
      <c r="B32" s="583"/>
      <c r="C32" s="583"/>
      <c r="D32" s="583"/>
      <c r="E32" s="597"/>
      <c r="F32" s="597"/>
      <c r="G32" s="597"/>
      <c r="H32" s="597"/>
    </row>
    <row r="33" spans="1:8" ht="1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8" t="s">
        <v>1410</v>
      </c>
      <c r="B1" s="308"/>
      <c r="D1" s="317" t="s">
        <v>1415</v>
      </c>
      <c r="E1" s="317"/>
    </row>
    <row r="2" spans="1:12" ht="1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">
      <c r="D165" s="323" t="s">
        <v>598</v>
      </c>
      <c r="E165" s="323" t="s">
        <v>599</v>
      </c>
    </row>
    <row r="166" spans="4:5" ht="15">
      <c r="D166" s="323" t="s">
        <v>600</v>
      </c>
      <c r="E166" s="323" t="s">
        <v>601</v>
      </c>
    </row>
    <row r="167" spans="4:5" ht="15">
      <c r="D167" s="323" t="s">
        <v>602</v>
      </c>
      <c r="E167" s="323" t="s">
        <v>603</v>
      </c>
    </row>
    <row r="168" spans="4:5" ht="15">
      <c r="D168" s="323" t="s">
        <v>604</v>
      </c>
      <c r="E168" s="323" t="s">
        <v>605</v>
      </c>
    </row>
    <row r="169" spans="4:5" ht="15">
      <c r="D169" s="323" t="s">
        <v>606</v>
      </c>
      <c r="E169" s="323" t="s">
        <v>607</v>
      </c>
    </row>
    <row r="170" spans="4:5" ht="15">
      <c r="D170" s="323" t="s">
        <v>608</v>
      </c>
      <c r="E170" s="323" t="s">
        <v>609</v>
      </c>
    </row>
    <row r="171" spans="4:5" ht="15">
      <c r="D171" s="323" t="s">
        <v>610</v>
      </c>
      <c r="E171" s="323" t="s">
        <v>611</v>
      </c>
    </row>
    <row r="172" spans="4:5" ht="15">
      <c r="D172" s="323" t="s">
        <v>612</v>
      </c>
      <c r="E172" s="323" t="s">
        <v>613</v>
      </c>
    </row>
    <row r="173" spans="4:5" ht="15">
      <c r="D173" s="323" t="s">
        <v>614</v>
      </c>
      <c r="E173" s="323" t="s">
        <v>615</v>
      </c>
    </row>
    <row r="174" spans="4:5" ht="15">
      <c r="D174" s="323" t="s">
        <v>616</v>
      </c>
      <c r="E174" s="323" t="s">
        <v>617</v>
      </c>
    </row>
    <row r="175" spans="4:5" ht="15">
      <c r="D175" s="323" t="s">
        <v>618</v>
      </c>
      <c r="E175" s="323" t="s">
        <v>619</v>
      </c>
    </row>
    <row r="176" spans="4:5" ht="15">
      <c r="D176" s="323" t="s">
        <v>620</v>
      </c>
      <c r="E176" s="323" t="s">
        <v>621</v>
      </c>
    </row>
    <row r="177" spans="4:5" ht="15">
      <c r="D177" s="323" t="s">
        <v>622</v>
      </c>
      <c r="E177" s="323" t="s">
        <v>623</v>
      </c>
    </row>
    <row r="178" spans="4:5" ht="15">
      <c r="D178" s="323" t="s">
        <v>624</v>
      </c>
      <c r="E178" s="323" t="s">
        <v>625</v>
      </c>
    </row>
    <row r="179" spans="4:5" ht="15">
      <c r="D179" s="323" t="s">
        <v>626</v>
      </c>
      <c r="E179" s="323" t="s">
        <v>627</v>
      </c>
    </row>
    <row r="180" spans="4:5" ht="15">
      <c r="D180" s="323" t="s">
        <v>628</v>
      </c>
      <c r="E180" s="323" t="s">
        <v>629</v>
      </c>
    </row>
    <row r="181" spans="4:5" ht="15">
      <c r="D181" s="323" t="s">
        <v>630</v>
      </c>
      <c r="E181" s="323" t="s">
        <v>631</v>
      </c>
    </row>
    <row r="182" spans="4:5" ht="15">
      <c r="D182" s="322" t="s">
        <v>632</v>
      </c>
      <c r="E182" s="323" t="s">
        <v>633</v>
      </c>
    </row>
    <row r="183" spans="4:5" ht="15">
      <c r="D183" s="323" t="s">
        <v>634</v>
      </c>
      <c r="E183" s="323" t="s">
        <v>635</v>
      </c>
    </row>
    <row r="184" spans="4:5" ht="15">
      <c r="D184" s="323" t="s">
        <v>636</v>
      </c>
      <c r="E184" s="323" t="s">
        <v>637</v>
      </c>
    </row>
    <row r="185" spans="4:5" ht="15">
      <c r="D185" s="323" t="s">
        <v>638</v>
      </c>
      <c r="E185" s="323" t="s">
        <v>639</v>
      </c>
    </row>
    <row r="186" spans="4:5" ht="15">
      <c r="D186" s="323" t="s">
        <v>640</v>
      </c>
      <c r="E186" s="323" t="s">
        <v>641</v>
      </c>
    </row>
    <row r="187" spans="4:5" ht="15">
      <c r="D187" s="323" t="s">
        <v>642</v>
      </c>
      <c r="E187" s="323" t="s">
        <v>643</v>
      </c>
    </row>
    <row r="188" spans="4:5" ht="15">
      <c r="D188" s="323" t="s">
        <v>644</v>
      </c>
      <c r="E188" s="323" t="s">
        <v>645</v>
      </c>
    </row>
    <row r="189" spans="4:5" ht="15">
      <c r="D189" s="323" t="s">
        <v>646</v>
      </c>
      <c r="E189" s="323" t="s">
        <v>647</v>
      </c>
    </row>
    <row r="190" spans="4:5" ht="15">
      <c r="D190" s="323" t="s">
        <v>648</v>
      </c>
      <c r="E190" s="323" t="s">
        <v>649</v>
      </c>
    </row>
    <row r="191" spans="4:5" ht="15">
      <c r="D191" s="323" t="s">
        <v>650</v>
      </c>
      <c r="E191" s="323" t="s">
        <v>651</v>
      </c>
    </row>
    <row r="192" spans="4:5" ht="15">
      <c r="D192" s="323" t="s">
        <v>652</v>
      </c>
      <c r="E192" s="323" t="s">
        <v>653</v>
      </c>
    </row>
    <row r="193" spans="4:5" ht="15">
      <c r="D193" s="323" t="s">
        <v>222</v>
      </c>
      <c r="E193" s="323" t="s">
        <v>654</v>
      </c>
    </row>
    <row r="194" spans="4:5" ht="15">
      <c r="D194" s="323" t="s">
        <v>655</v>
      </c>
      <c r="E194" s="323" t="s">
        <v>656</v>
      </c>
    </row>
    <row r="195" spans="4:5" ht="15">
      <c r="D195" s="323" t="s">
        <v>657</v>
      </c>
      <c r="E195" s="323" t="s">
        <v>658</v>
      </c>
    </row>
    <row r="196" spans="4:5" ht="15">
      <c r="D196" s="323" t="s">
        <v>659</v>
      </c>
      <c r="E196" s="323" t="s">
        <v>660</v>
      </c>
    </row>
    <row r="197" spans="4:5" ht="15">
      <c r="D197" s="323" t="s">
        <v>661</v>
      </c>
      <c r="E197" s="323" t="s">
        <v>662</v>
      </c>
    </row>
    <row r="198" spans="4:5" ht="15">
      <c r="D198" s="323" t="s">
        <v>663</v>
      </c>
      <c r="E198" s="323" t="s">
        <v>664</v>
      </c>
    </row>
    <row r="199" spans="4:5" ht="15">
      <c r="D199" s="323" t="s">
        <v>665</v>
      </c>
      <c r="E199" s="323" t="s">
        <v>666</v>
      </c>
    </row>
    <row r="200" spans="4:5" ht="15">
      <c r="D200" s="323" t="s">
        <v>667</v>
      </c>
      <c r="E200" s="323" t="s">
        <v>668</v>
      </c>
    </row>
    <row r="201" spans="4:5" ht="15">
      <c r="D201" s="323" t="s">
        <v>669</v>
      </c>
      <c r="E201" s="323" t="s">
        <v>670</v>
      </c>
    </row>
    <row r="202" spans="4:5" ht="15">
      <c r="D202" s="323" t="s">
        <v>671</v>
      </c>
      <c r="E202" s="323" t="s">
        <v>672</v>
      </c>
    </row>
    <row r="203" spans="4:5" ht="15">
      <c r="D203" s="323" t="s">
        <v>673</v>
      </c>
      <c r="E203" s="323" t="s">
        <v>674</v>
      </c>
    </row>
    <row r="204" spans="4:5" ht="15">
      <c r="D204" s="323" t="s">
        <v>675</v>
      </c>
      <c r="E204" s="323" t="s">
        <v>676</v>
      </c>
    </row>
    <row r="205" spans="4:5" ht="15">
      <c r="D205" s="323" t="s">
        <v>677</v>
      </c>
      <c r="E205" s="323" t="s">
        <v>678</v>
      </c>
    </row>
    <row r="206" spans="4:5" ht="15">
      <c r="D206" s="323" t="s">
        <v>679</v>
      </c>
      <c r="E206" s="323" t="s">
        <v>680</v>
      </c>
    </row>
    <row r="207" spans="4:5" ht="15">
      <c r="D207" s="323" t="s">
        <v>681</v>
      </c>
      <c r="E207" s="323" t="s">
        <v>682</v>
      </c>
    </row>
    <row r="208" spans="4:5" ht="15">
      <c r="D208" s="323" t="s">
        <v>683</v>
      </c>
      <c r="E208" s="323" t="s">
        <v>684</v>
      </c>
    </row>
    <row r="209" spans="4:5" ht="15">
      <c r="D209" s="323" t="s">
        <v>685</v>
      </c>
      <c r="E209" s="323" t="s">
        <v>686</v>
      </c>
    </row>
    <row r="210" spans="4:5" ht="15">
      <c r="D210" s="323" t="s">
        <v>687</v>
      </c>
      <c r="E210" s="323" t="s">
        <v>688</v>
      </c>
    </row>
    <row r="211" spans="4:5" ht="15">
      <c r="D211" s="323" t="s">
        <v>689</v>
      </c>
      <c r="E211" s="323" t="s">
        <v>690</v>
      </c>
    </row>
    <row r="212" spans="4:5" ht="15">
      <c r="D212" s="323" t="s">
        <v>691</v>
      </c>
      <c r="E212" s="323" t="s">
        <v>692</v>
      </c>
    </row>
    <row r="213" spans="4:5" ht="15">
      <c r="D213" s="323" t="s">
        <v>693</v>
      </c>
      <c r="E213" s="323" t="s">
        <v>694</v>
      </c>
    </row>
    <row r="214" spans="4:5" ht="15">
      <c r="D214" s="323" t="s">
        <v>695</v>
      </c>
      <c r="E214" s="323" t="s">
        <v>696</v>
      </c>
    </row>
    <row r="215" spans="4:5" ht="15">
      <c r="D215" s="323" t="s">
        <v>697</v>
      </c>
      <c r="E215" s="323" t="s">
        <v>698</v>
      </c>
    </row>
    <row r="216" spans="4:5" ht="15">
      <c r="D216" s="323" t="s">
        <v>699</v>
      </c>
      <c r="E216" s="323" t="s">
        <v>700</v>
      </c>
    </row>
    <row r="217" spans="4:5" ht="15">
      <c r="D217" s="323" t="s">
        <v>701</v>
      </c>
      <c r="E217" s="323" t="s">
        <v>702</v>
      </c>
    </row>
    <row r="218" spans="4:5" ht="15">
      <c r="D218" s="323" t="s">
        <v>703</v>
      </c>
      <c r="E218" s="323" t="s">
        <v>704</v>
      </c>
    </row>
    <row r="219" spans="4:5" ht="15">
      <c r="D219" s="323" t="s">
        <v>705</v>
      </c>
      <c r="E219" s="323" t="s">
        <v>706</v>
      </c>
    </row>
    <row r="220" spans="4:5" ht="15">
      <c r="D220" s="323" t="s">
        <v>707</v>
      </c>
      <c r="E220" s="323" t="s">
        <v>708</v>
      </c>
    </row>
    <row r="221" spans="4:5" ht="15">
      <c r="D221" s="323" t="s">
        <v>709</v>
      </c>
      <c r="E221" s="323" t="s">
        <v>710</v>
      </c>
    </row>
    <row r="222" spans="4:5" ht="15">
      <c r="D222" s="323" t="s">
        <v>711</v>
      </c>
      <c r="E222" s="323" t="s">
        <v>712</v>
      </c>
    </row>
    <row r="223" spans="4:5" ht="15">
      <c r="D223" s="323" t="s">
        <v>713</v>
      </c>
      <c r="E223" s="323" t="s">
        <v>714</v>
      </c>
    </row>
    <row r="224" spans="4:5" ht="15">
      <c r="D224" s="323" t="s">
        <v>715</v>
      </c>
      <c r="E224" s="323" t="s">
        <v>716</v>
      </c>
    </row>
    <row r="225" spans="4:5" ht="15">
      <c r="D225" s="323" t="s">
        <v>717</v>
      </c>
      <c r="E225" s="323" t="s">
        <v>718</v>
      </c>
    </row>
    <row r="226" spans="4:5" ht="15">
      <c r="D226" s="323" t="s">
        <v>719</v>
      </c>
      <c r="E226" s="323" t="s">
        <v>720</v>
      </c>
    </row>
    <row r="227" spans="4:5" ht="15">
      <c r="D227" s="323" t="s">
        <v>721</v>
      </c>
      <c r="E227" s="323" t="s">
        <v>722</v>
      </c>
    </row>
    <row r="228" spans="4:5" ht="15">
      <c r="D228" s="323" t="s">
        <v>723</v>
      </c>
      <c r="E228" s="323" t="s">
        <v>724</v>
      </c>
    </row>
    <row r="229" spans="4:5" ht="15">
      <c r="D229" s="322" t="s">
        <v>725</v>
      </c>
      <c r="E229" s="323" t="s">
        <v>726</v>
      </c>
    </row>
    <row r="230" spans="4:5" ht="15">
      <c r="D230" s="323" t="s">
        <v>727</v>
      </c>
      <c r="E230" s="323" t="s">
        <v>728</v>
      </c>
    </row>
    <row r="231" spans="4:5" ht="15">
      <c r="D231" s="323" t="s">
        <v>729</v>
      </c>
      <c r="E231" s="323" t="s">
        <v>730</v>
      </c>
    </row>
    <row r="232" spans="4:5" ht="15">
      <c r="D232" s="323" t="s">
        <v>731</v>
      </c>
      <c r="E232" s="323" t="s">
        <v>732</v>
      </c>
    </row>
    <row r="233" spans="4:5" ht="15">
      <c r="D233" s="323" t="s">
        <v>733</v>
      </c>
      <c r="E233" s="323" t="s">
        <v>734</v>
      </c>
    </row>
    <row r="234" spans="4:5" ht="15">
      <c r="D234" s="323" t="s">
        <v>735</v>
      </c>
      <c r="E234" s="323" t="s">
        <v>736</v>
      </c>
    </row>
    <row r="235" spans="4:5" ht="15">
      <c r="D235" s="323" t="s">
        <v>737</v>
      </c>
      <c r="E235" s="323" t="s">
        <v>738</v>
      </c>
    </row>
    <row r="236" spans="4:5" ht="15">
      <c r="D236" s="323" t="s">
        <v>739</v>
      </c>
      <c r="E236" s="323" t="s">
        <v>740</v>
      </c>
    </row>
    <row r="237" spans="4:5" ht="15">
      <c r="D237" s="323" t="s">
        <v>741</v>
      </c>
      <c r="E237" s="323" t="s">
        <v>742</v>
      </c>
    </row>
    <row r="238" spans="4:5" ht="15">
      <c r="D238" s="323" t="s">
        <v>743</v>
      </c>
      <c r="E238" s="323" t="s">
        <v>744</v>
      </c>
    </row>
    <row r="239" spans="4:5" ht="15">
      <c r="D239" s="323" t="s">
        <v>745</v>
      </c>
      <c r="E239" s="323" t="s">
        <v>746</v>
      </c>
    </row>
    <row r="240" spans="4:5" ht="15">
      <c r="D240" s="323" t="s">
        <v>747</v>
      </c>
      <c r="E240" s="323" t="s">
        <v>748</v>
      </c>
    </row>
    <row r="241" spans="4:5" ht="15">
      <c r="D241" s="323" t="s">
        <v>749</v>
      </c>
      <c r="E241" s="323" t="s">
        <v>750</v>
      </c>
    </row>
    <row r="242" spans="4:5" ht="15">
      <c r="D242" s="323" t="s">
        <v>751</v>
      </c>
      <c r="E242" s="323" t="s">
        <v>752</v>
      </c>
    </row>
    <row r="243" spans="4:5" ht="15">
      <c r="D243" s="323" t="s">
        <v>753</v>
      </c>
      <c r="E243" s="323" t="s">
        <v>754</v>
      </c>
    </row>
    <row r="244" spans="4:5" ht="15">
      <c r="D244" s="323" t="s">
        <v>755</v>
      </c>
      <c r="E244" s="323" t="s">
        <v>756</v>
      </c>
    </row>
    <row r="245" spans="4:5" ht="15">
      <c r="D245" s="323" t="s">
        <v>757</v>
      </c>
      <c r="E245" s="323" t="s">
        <v>758</v>
      </c>
    </row>
    <row r="246" spans="4:5" ht="1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M49" sqref="M49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">
      <c r="A3" s="329" t="s">
        <v>1349</v>
      </c>
      <c r="B3" s="330"/>
      <c r="C3" s="330"/>
      <c r="D3" s="330"/>
      <c r="E3" s="330"/>
      <c r="F3" s="330"/>
    </row>
    <row r="4" spans="1:6" ht="15">
      <c r="A4" s="332" t="str">
        <f>CONCATENATE("на ",UPPER(dfName))</f>
        <v>на ДФ ДСК ГЛОБАЛНИ КОМПАНИИ</v>
      </c>
      <c r="B4" s="330"/>
      <c r="C4" s="330"/>
      <c r="D4" s="330"/>
      <c r="E4" s="330"/>
      <c r="F4" s="330"/>
    </row>
    <row r="5" spans="1:6" ht="15">
      <c r="A5" s="332" t="str">
        <f>"за периода "&amp;TEXT(StartDate,"dd.mm.yyyy")&amp;" - "&amp;TEXT(EndDate,"dd.mm.yyyy")</f>
        <v>за периода 01.01.2020 - 31.12.2020</v>
      </c>
      <c r="B5" s="330"/>
      <c r="C5" s="330"/>
      <c r="D5" s="330"/>
      <c r="E5" s="330"/>
      <c r="F5" s="330"/>
    </row>
    <row r="8" spans="2:6" ht="15">
      <c r="B8" s="333" t="s">
        <v>1428</v>
      </c>
      <c r="C8" s="334" t="s">
        <v>1350</v>
      </c>
      <c r="D8" s="335"/>
      <c r="E8" s="335"/>
      <c r="F8" s="335"/>
    </row>
    <row r="9" spans="2:6" ht="15">
      <c r="B9" s="336"/>
      <c r="C9" s="337" t="s">
        <v>1351</v>
      </c>
      <c r="D9" s="338"/>
      <c r="E9" s="338"/>
      <c r="F9" s="339"/>
    </row>
    <row r="10" spans="2:6" ht="15">
      <c r="B10" s="340"/>
      <c r="C10" s="341"/>
      <c r="D10" s="342" t="s">
        <v>1</v>
      </c>
      <c r="E10" s="343" t="s">
        <v>4</v>
      </c>
      <c r="F10" s="344"/>
    </row>
    <row r="11" spans="2:6" ht="15">
      <c r="B11" s="340"/>
      <c r="C11" s="340" t="s">
        <v>1352</v>
      </c>
      <c r="D11" s="345">
        <f>'1-SB'!C47</f>
        <v>5242704</v>
      </c>
      <c r="E11" s="346">
        <f>'1-SB'!D47</f>
        <v>5837472</v>
      </c>
      <c r="F11" s="344"/>
    </row>
    <row r="12" spans="2:6" ht="15">
      <c r="B12" s="340"/>
      <c r="C12" s="340" t="s">
        <v>1353</v>
      </c>
      <c r="D12" s="345">
        <f>'1-SB'!G47</f>
        <v>5242704</v>
      </c>
      <c r="E12" s="346">
        <f>'1-SB'!H47</f>
        <v>5837472</v>
      </c>
      <c r="F12" s="344"/>
    </row>
    <row r="13" spans="2:6" ht="1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">
      <c r="B14" s="344"/>
      <c r="C14" s="344"/>
      <c r="D14" s="344"/>
      <c r="E14" s="344"/>
      <c r="F14" s="344"/>
    </row>
    <row r="16" spans="2:6" ht="15">
      <c r="B16" s="333" t="s">
        <v>1429</v>
      </c>
      <c r="C16" s="334" t="s">
        <v>935</v>
      </c>
      <c r="D16" s="335"/>
      <c r="E16" s="335"/>
      <c r="F16" s="335"/>
    </row>
    <row r="17" spans="2:6" ht="15">
      <c r="B17" s="336"/>
      <c r="C17" s="350" t="s">
        <v>1355</v>
      </c>
      <c r="D17" s="339"/>
      <c r="E17" s="339"/>
      <c r="F17" s="339"/>
    </row>
    <row r="18" spans="2:6" ht="1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">
      <c r="B19" s="340"/>
      <c r="C19" s="340" t="s">
        <v>1358</v>
      </c>
      <c r="D19" s="345">
        <f>'3-OPP'!E39</f>
        <v>1222747</v>
      </c>
      <c r="E19" s="345">
        <f>'1-SB'!C25</f>
        <v>1222747</v>
      </c>
      <c r="F19" s="352">
        <f>D19-E19</f>
        <v>0</v>
      </c>
    </row>
    <row r="20" spans="2:6" ht="15">
      <c r="B20" s="353"/>
      <c r="C20" s="354" t="s">
        <v>1359</v>
      </c>
      <c r="D20" s="355">
        <f>'3-OPP'!E40</f>
        <v>1222747</v>
      </c>
      <c r="E20" s="355">
        <f>'1-SB'!C22</f>
        <v>1222747</v>
      </c>
      <c r="F20" s="349">
        <f>D20-E20</f>
        <v>0</v>
      </c>
    </row>
    <row r="21" spans="2:6" ht="15">
      <c r="B21" s="344"/>
      <c r="C21" s="344"/>
      <c r="D21" s="344"/>
      <c r="E21" s="344"/>
      <c r="F21" s="356"/>
    </row>
    <row r="23" spans="2:6" ht="15">
      <c r="B23" s="333" t="s">
        <v>1430</v>
      </c>
      <c r="C23" s="334" t="s">
        <v>1360</v>
      </c>
      <c r="D23" s="335"/>
      <c r="E23" s="335"/>
      <c r="F23" s="335"/>
    </row>
    <row r="24" spans="2:6" ht="15">
      <c r="B24" s="336"/>
      <c r="C24" s="350" t="s">
        <v>1361</v>
      </c>
      <c r="D24" s="339"/>
      <c r="E24" s="339"/>
      <c r="F24" s="339"/>
    </row>
    <row r="25" spans="2:6" ht="1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">
      <c r="B26" s="340"/>
      <c r="C26" s="357" t="s">
        <v>45</v>
      </c>
      <c r="D26" s="358">
        <f>'4-OSK'!C36</f>
        <v>5634445</v>
      </c>
      <c r="E26" s="359">
        <f>'1-SB'!G11</f>
        <v>5634445</v>
      </c>
      <c r="F26" s="360">
        <f>D26-E26</f>
        <v>0</v>
      </c>
    </row>
    <row r="27" spans="2:6" ht="15">
      <c r="B27" s="340"/>
      <c r="C27" s="340" t="s">
        <v>42</v>
      </c>
      <c r="D27" s="359">
        <f>SUM('4-OSK'!D36:F36)</f>
        <v>213521</v>
      </c>
      <c r="E27" s="359">
        <f>'1-SB'!G16</f>
        <v>213521</v>
      </c>
      <c r="F27" s="360">
        <f>D27-E27</f>
        <v>0</v>
      </c>
    </row>
    <row r="28" spans="2:6" ht="15">
      <c r="B28" s="340"/>
      <c r="C28" s="340" t="s">
        <v>1363</v>
      </c>
      <c r="D28" s="359">
        <f>'4-OSK'!G36</f>
        <v>662750</v>
      </c>
      <c r="E28" s="359">
        <f>'1-SB'!G19+'1-SB'!G21</f>
        <v>662750</v>
      </c>
      <c r="F28" s="360">
        <f>D28-E28</f>
        <v>0</v>
      </c>
    </row>
    <row r="29" spans="2:6" ht="15">
      <c r="B29" s="340"/>
      <c r="C29" s="340" t="s">
        <v>1364</v>
      </c>
      <c r="D29" s="359">
        <f>'4-OSK'!H36</f>
        <v>-1282267</v>
      </c>
      <c r="E29" s="359">
        <f>'1-SB'!G20+'1-SB'!G22</f>
        <v>-1282267</v>
      </c>
      <c r="F29" s="360">
        <f>D29-E29</f>
        <v>0</v>
      </c>
    </row>
    <row r="30" spans="2:6" ht="15">
      <c r="B30" s="340"/>
      <c r="C30" s="354" t="s">
        <v>44</v>
      </c>
      <c r="D30" s="361">
        <f>'4-OSK'!I36</f>
        <v>5228449</v>
      </c>
      <c r="E30" s="361">
        <f>'1-SB'!G24</f>
        <v>5228449</v>
      </c>
      <c r="F30" s="362">
        <f>D30-E30</f>
        <v>0</v>
      </c>
    </row>
    <row r="33" spans="2:6" ht="15">
      <c r="B33" s="363" t="s">
        <v>1440</v>
      </c>
      <c r="C33" s="364"/>
      <c r="D33" s="364"/>
      <c r="E33" s="364"/>
      <c r="F33" s="364"/>
    </row>
    <row r="34" spans="2:6" ht="1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0.7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">
      <c r="B36" s="340"/>
      <c r="C36" s="366"/>
      <c r="D36" s="345"/>
      <c r="E36" s="345"/>
      <c r="F36" s="367"/>
    </row>
    <row r="37" spans="2:6" ht="1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">
      <c r="B39" s="340"/>
      <c r="C39" s="344"/>
      <c r="D39" s="345"/>
      <c r="E39" s="345"/>
      <c r="F39" s="367"/>
    </row>
    <row r="40" spans="2:6" ht="1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">
      <c r="B41" s="340"/>
      <c r="C41" s="354" t="s">
        <v>1437</v>
      </c>
      <c r="D41" s="355">
        <f>'7-RP'!C25</f>
        <v>0</v>
      </c>
      <c r="E41" s="355">
        <f>'1-SB'!C43</f>
        <v>546</v>
      </c>
      <c r="F41" s="362">
        <f>D41-E41</f>
        <v>-546</v>
      </c>
    </row>
    <row r="42" spans="2:6" ht="15">
      <c r="B42" s="340"/>
      <c r="C42" s="344"/>
      <c r="D42" s="345"/>
      <c r="E42" s="345"/>
      <c r="F42" s="367"/>
    </row>
    <row r="43" spans="2:6" ht="1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">
      <c r="B44" s="340"/>
      <c r="C44" s="354" t="s">
        <v>1438</v>
      </c>
      <c r="D44" s="355">
        <f>'7-RP'!C46</f>
        <v>0</v>
      </c>
      <c r="E44" s="355">
        <f>'1-SB'!G40</f>
        <v>14255</v>
      </c>
      <c r="F44" s="362">
        <f>D44-E44</f>
        <v>-14255</v>
      </c>
    </row>
    <row r="45" spans="2:6" ht="15">
      <c r="B45" s="340"/>
      <c r="C45" s="344"/>
      <c r="D45" s="345"/>
      <c r="E45" s="345"/>
      <c r="F45" s="367"/>
    </row>
    <row r="46" spans="2:6" ht="1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">
      <c r="B47" s="340"/>
      <c r="C47" s="354" t="s">
        <v>1439</v>
      </c>
      <c r="D47" s="355">
        <f>'8-FI'!U264</f>
        <v>0</v>
      </c>
      <c r="E47" s="355">
        <f>'1-SB'!C16+'1-SB'!C37</f>
        <v>4019411</v>
      </c>
      <c r="F47" s="362">
        <f>D47-E47</f>
        <v>-4019411</v>
      </c>
    </row>
    <row r="48" spans="2:6" ht="15">
      <c r="B48" s="340"/>
      <c r="C48" s="344"/>
      <c r="D48" s="345"/>
      <c r="E48" s="345"/>
      <c r="F48" s="367"/>
    </row>
    <row r="49" spans="2:6" ht="1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">
      <c r="A2" s="380"/>
      <c r="B2" s="381"/>
      <c r="C2" s="381"/>
      <c r="D2" s="382"/>
      <c r="E2" s="382" t="s">
        <v>934</v>
      </c>
      <c r="F2" s="382"/>
      <c r="G2" s="383"/>
    </row>
    <row r="3" spans="1:7" ht="15">
      <c r="A3" s="384" t="str">
        <f aca="true" t="shared" si="0" ref="A3:A34">dfName</f>
        <v>ДФ ДСК Глобални компании</v>
      </c>
      <c r="B3" s="385" t="str">
        <f aca="true" t="shared" si="1" ref="B3:B34">dfRG</f>
        <v>РГ-05-1629</v>
      </c>
      <c r="C3" s="386">
        <f aca="true" t="shared" si="2" ref="C3:C34">EndDate</f>
        <v>44196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">
      <c r="A4" s="384" t="str">
        <f t="shared" si="0"/>
        <v>ДФ ДСК Глобални компании</v>
      </c>
      <c r="B4" s="385" t="str">
        <f t="shared" si="1"/>
        <v>РГ-05-1629</v>
      </c>
      <c r="C4" s="386">
        <f t="shared" si="2"/>
        <v>44196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">
      <c r="A5" s="384" t="str">
        <f t="shared" si="0"/>
        <v>ДФ ДСК Глобални компании</v>
      </c>
      <c r="B5" s="385" t="str">
        <f t="shared" si="1"/>
        <v>РГ-05-1629</v>
      </c>
      <c r="C5" s="386">
        <f t="shared" si="2"/>
        <v>44196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">
      <c r="A6" s="384" t="str">
        <f t="shared" si="0"/>
        <v>ДФ ДСК Глобални компании</v>
      </c>
      <c r="B6" s="385" t="str">
        <f t="shared" si="1"/>
        <v>РГ-05-1629</v>
      </c>
      <c r="C6" s="386">
        <f t="shared" si="2"/>
        <v>44196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">
      <c r="A7" s="384" t="str">
        <f t="shared" si="0"/>
        <v>ДФ ДСК Глобални компании</v>
      </c>
      <c r="B7" s="385" t="str">
        <f t="shared" si="1"/>
        <v>РГ-05-1629</v>
      </c>
      <c r="C7" s="386">
        <f t="shared" si="2"/>
        <v>44196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">
      <c r="A8" s="384" t="str">
        <f t="shared" si="0"/>
        <v>ДФ ДСК Глобални компании</v>
      </c>
      <c r="B8" s="385" t="str">
        <f t="shared" si="1"/>
        <v>РГ-05-1629</v>
      </c>
      <c r="C8" s="386">
        <f t="shared" si="2"/>
        <v>44196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">
      <c r="A9" s="384" t="str">
        <f t="shared" si="0"/>
        <v>ДФ ДСК Глобални компании</v>
      </c>
      <c r="B9" s="385" t="str">
        <f t="shared" si="1"/>
        <v>РГ-05-1629</v>
      </c>
      <c r="C9" s="386">
        <f t="shared" si="2"/>
        <v>44196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">
      <c r="A10" s="384" t="str">
        <f t="shared" si="0"/>
        <v>ДФ ДСК Глобални компании</v>
      </c>
      <c r="B10" s="385" t="str">
        <f t="shared" si="1"/>
        <v>РГ-05-1629</v>
      </c>
      <c r="C10" s="386">
        <f t="shared" si="2"/>
        <v>44196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">
      <c r="A11" s="384" t="str">
        <f t="shared" si="0"/>
        <v>ДФ ДСК Глобални компании</v>
      </c>
      <c r="B11" s="385" t="str">
        <f t="shared" si="1"/>
        <v>РГ-05-1629</v>
      </c>
      <c r="C11" s="386">
        <f t="shared" si="2"/>
        <v>44196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">
      <c r="A12" s="384" t="str">
        <f t="shared" si="0"/>
        <v>ДФ ДСК Глобални компании</v>
      </c>
      <c r="B12" s="385" t="str">
        <f t="shared" si="1"/>
        <v>РГ-05-1629</v>
      </c>
      <c r="C12" s="386">
        <f t="shared" si="2"/>
        <v>44196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">
      <c r="A13" s="384" t="str">
        <f t="shared" si="0"/>
        <v>ДФ ДСК Глобални компании</v>
      </c>
      <c r="B13" s="385" t="str">
        <f t="shared" si="1"/>
        <v>РГ-05-1629</v>
      </c>
      <c r="C13" s="386">
        <f t="shared" si="2"/>
        <v>44196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">
      <c r="A14" s="384" t="str">
        <f t="shared" si="0"/>
        <v>ДФ ДСК Глобални компании</v>
      </c>
      <c r="B14" s="385" t="str">
        <f t="shared" si="1"/>
        <v>РГ-05-1629</v>
      </c>
      <c r="C14" s="386">
        <f t="shared" si="2"/>
        <v>44196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">
      <c r="A15" s="384" t="str">
        <f t="shared" si="0"/>
        <v>ДФ ДСК Глобални компании</v>
      </c>
      <c r="B15" s="385" t="str">
        <f t="shared" si="1"/>
        <v>РГ-05-1629</v>
      </c>
      <c r="C15" s="386">
        <f t="shared" si="2"/>
        <v>44196</v>
      </c>
      <c r="D15" s="399" t="s">
        <v>173</v>
      </c>
      <c r="E15" s="400" t="s">
        <v>9</v>
      </c>
      <c r="F15" s="385" t="s">
        <v>792</v>
      </c>
      <c r="G15" s="389">
        <f>'1-SB'!C22</f>
        <v>1222747</v>
      </c>
    </row>
    <row r="16" spans="1:7" ht="15">
      <c r="A16" s="384" t="str">
        <f t="shared" si="0"/>
        <v>ДФ ДСК Глобални компании</v>
      </c>
      <c r="B16" s="385" t="str">
        <f t="shared" si="1"/>
        <v>РГ-05-1629</v>
      </c>
      <c r="C16" s="386">
        <f t="shared" si="2"/>
        <v>44196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">
      <c r="A17" s="384" t="str">
        <f t="shared" si="0"/>
        <v>ДФ ДСК Глобални компании</v>
      </c>
      <c r="B17" s="385" t="str">
        <f t="shared" si="1"/>
        <v>РГ-05-1629</v>
      </c>
      <c r="C17" s="386">
        <f t="shared" si="2"/>
        <v>44196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">
      <c r="A18" s="384" t="str">
        <f t="shared" si="0"/>
        <v>ДФ ДСК Глобални компании</v>
      </c>
      <c r="B18" s="385" t="str">
        <f t="shared" si="1"/>
        <v>РГ-05-1629</v>
      </c>
      <c r="C18" s="386">
        <f t="shared" si="2"/>
        <v>44196</v>
      </c>
      <c r="D18" s="397" t="s">
        <v>176</v>
      </c>
      <c r="E18" s="401" t="s">
        <v>11</v>
      </c>
      <c r="F18" s="385" t="s">
        <v>792</v>
      </c>
      <c r="G18" s="389">
        <f>'1-SB'!C25</f>
        <v>1222747</v>
      </c>
    </row>
    <row r="19" spans="1:7" ht="15">
      <c r="A19" s="384" t="str">
        <f t="shared" si="0"/>
        <v>ДФ ДСК Глобални компании</v>
      </c>
      <c r="B19" s="385" t="str">
        <f t="shared" si="1"/>
        <v>РГ-05-1629</v>
      </c>
      <c r="C19" s="386">
        <f t="shared" si="2"/>
        <v>44196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">
      <c r="A20" s="384" t="str">
        <f t="shared" si="0"/>
        <v>ДФ ДСК Глобални компании</v>
      </c>
      <c r="B20" s="385" t="str">
        <f t="shared" si="1"/>
        <v>РГ-05-1629</v>
      </c>
      <c r="C20" s="386">
        <f t="shared" si="2"/>
        <v>44196</v>
      </c>
      <c r="D20" s="399" t="s">
        <v>177</v>
      </c>
      <c r="E20" s="400" t="s">
        <v>137</v>
      </c>
      <c r="F20" s="385" t="s">
        <v>792</v>
      </c>
      <c r="G20" s="389">
        <f>'1-SB'!C27</f>
        <v>2158338</v>
      </c>
    </row>
    <row r="21" spans="1:7" ht="15">
      <c r="A21" s="384" t="str">
        <f t="shared" si="0"/>
        <v>ДФ ДСК Глобални компании</v>
      </c>
      <c r="B21" s="385" t="str">
        <f t="shared" si="1"/>
        <v>РГ-05-1629</v>
      </c>
      <c r="C21" s="386">
        <f t="shared" si="2"/>
        <v>44196</v>
      </c>
      <c r="D21" s="399" t="s">
        <v>178</v>
      </c>
      <c r="E21" s="402" t="s">
        <v>92</v>
      </c>
      <c r="F21" s="385" t="s">
        <v>792</v>
      </c>
      <c r="G21" s="389">
        <f>'1-SB'!C28</f>
        <v>2158338</v>
      </c>
    </row>
    <row r="22" spans="1:7" ht="15">
      <c r="A22" s="384" t="str">
        <f t="shared" si="0"/>
        <v>ДФ ДСК Глобални компании</v>
      </c>
      <c r="B22" s="385" t="str">
        <f t="shared" si="1"/>
        <v>РГ-05-1629</v>
      </c>
      <c r="C22" s="386">
        <f t="shared" si="2"/>
        <v>44196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">
      <c r="A23" s="384" t="str">
        <f t="shared" si="0"/>
        <v>ДФ ДСК Глобални компании</v>
      </c>
      <c r="B23" s="385" t="str">
        <f t="shared" si="1"/>
        <v>РГ-05-1629</v>
      </c>
      <c r="C23" s="386">
        <f t="shared" si="2"/>
        <v>44196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">
      <c r="A24" s="384" t="str">
        <f t="shared" si="0"/>
        <v>ДФ ДСК Глобални компании</v>
      </c>
      <c r="B24" s="385" t="str">
        <f t="shared" si="1"/>
        <v>РГ-05-1629</v>
      </c>
      <c r="C24" s="386">
        <f t="shared" si="2"/>
        <v>44196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">
      <c r="A25" s="384" t="str">
        <f t="shared" si="0"/>
        <v>ДФ ДСК Глобални компании</v>
      </c>
      <c r="B25" s="385" t="str">
        <f t="shared" si="1"/>
        <v>РГ-05-1629</v>
      </c>
      <c r="C25" s="386">
        <f t="shared" si="2"/>
        <v>44196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">
      <c r="A26" s="384" t="str">
        <f t="shared" si="0"/>
        <v>ДФ ДСК Глобални компании</v>
      </c>
      <c r="B26" s="385" t="str">
        <f t="shared" si="1"/>
        <v>РГ-05-1629</v>
      </c>
      <c r="C26" s="386">
        <f t="shared" si="2"/>
        <v>44196</v>
      </c>
      <c r="D26" s="399" t="s">
        <v>183</v>
      </c>
      <c r="E26" s="400" t="s">
        <v>130</v>
      </c>
      <c r="F26" s="385" t="s">
        <v>792</v>
      </c>
      <c r="G26" s="389">
        <f>'1-SB'!C33</f>
        <v>1861073</v>
      </c>
    </row>
    <row r="27" spans="1:7" ht="15">
      <c r="A27" s="384" t="str">
        <f t="shared" si="0"/>
        <v>ДФ ДСК Глобални компании</v>
      </c>
      <c r="B27" s="385" t="str">
        <f t="shared" si="1"/>
        <v>РГ-05-1629</v>
      </c>
      <c r="C27" s="386">
        <f t="shared" si="2"/>
        <v>44196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">
      <c r="A28" s="384" t="str">
        <f t="shared" si="0"/>
        <v>ДФ ДСК Глобални компании</v>
      </c>
      <c r="B28" s="385" t="str">
        <f t="shared" si="1"/>
        <v>РГ-05-1629</v>
      </c>
      <c r="C28" s="386">
        <f t="shared" si="2"/>
        <v>44196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">
      <c r="A29" s="384" t="str">
        <f t="shared" si="0"/>
        <v>ДФ ДСК Глобални компании</v>
      </c>
      <c r="B29" s="385" t="str">
        <f t="shared" si="1"/>
        <v>РГ-05-1629</v>
      </c>
      <c r="C29" s="386">
        <f t="shared" si="2"/>
        <v>44196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">
      <c r="A30" s="384" t="str">
        <f t="shared" si="0"/>
        <v>ДФ ДСК Глобални компании</v>
      </c>
      <c r="B30" s="385" t="str">
        <f t="shared" si="1"/>
        <v>РГ-05-1629</v>
      </c>
      <c r="C30" s="386">
        <f t="shared" si="2"/>
        <v>44196</v>
      </c>
      <c r="D30" s="399" t="s">
        <v>187</v>
      </c>
      <c r="E30" s="401" t="s">
        <v>12</v>
      </c>
      <c r="F30" s="385" t="s">
        <v>792</v>
      </c>
      <c r="G30" s="389">
        <f>'1-SB'!C37</f>
        <v>4019411</v>
      </c>
    </row>
    <row r="31" spans="1:7" ht="15">
      <c r="A31" s="384" t="str">
        <f t="shared" si="0"/>
        <v>ДФ ДСК Глобални компании</v>
      </c>
      <c r="B31" s="385" t="str">
        <f t="shared" si="1"/>
        <v>РГ-05-1629</v>
      </c>
      <c r="C31" s="386">
        <f t="shared" si="2"/>
        <v>44196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">
      <c r="A32" s="384" t="str">
        <f t="shared" si="0"/>
        <v>ДФ ДСК Глобални компании</v>
      </c>
      <c r="B32" s="385" t="str">
        <f t="shared" si="1"/>
        <v>РГ-05-1629</v>
      </c>
      <c r="C32" s="386">
        <f t="shared" si="2"/>
        <v>44196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">
      <c r="A33" s="384" t="str">
        <f t="shared" si="0"/>
        <v>ДФ ДСК Глобални компании</v>
      </c>
      <c r="B33" s="385" t="str">
        <f t="shared" si="1"/>
        <v>РГ-05-1629</v>
      </c>
      <c r="C33" s="386">
        <f t="shared" si="2"/>
        <v>44196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">
      <c r="A34" s="384" t="str">
        <f t="shared" si="0"/>
        <v>ДФ ДСК Глобални компании</v>
      </c>
      <c r="B34" s="385" t="str">
        <f t="shared" si="1"/>
        <v>РГ-05-1629</v>
      </c>
      <c r="C34" s="386">
        <f t="shared" si="2"/>
        <v>44196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">
      <c r="A35" s="384" t="str">
        <f aca="true" t="shared" si="3" ref="A35:A58">dfName</f>
        <v>ДФ ДСК Глобални компании</v>
      </c>
      <c r="B35" s="385" t="str">
        <f aca="true" t="shared" si="4" ref="B35:B58">dfRG</f>
        <v>РГ-05-1629</v>
      </c>
      <c r="C35" s="386">
        <f aca="true" t="shared" si="5" ref="C35:C58">EndDate</f>
        <v>44196</v>
      </c>
      <c r="D35" s="392" t="s">
        <v>191</v>
      </c>
      <c r="E35" s="393" t="s">
        <v>101</v>
      </c>
      <c r="F35" s="385" t="s">
        <v>792</v>
      </c>
      <c r="G35" s="389">
        <f>'1-SB'!C42</f>
        <v>546</v>
      </c>
    </row>
    <row r="36" spans="1:7" ht="15">
      <c r="A36" s="384" t="str">
        <f t="shared" si="3"/>
        <v>ДФ ДСК Глобални компании</v>
      </c>
      <c r="B36" s="385" t="str">
        <f t="shared" si="4"/>
        <v>РГ-05-1629</v>
      </c>
      <c r="C36" s="386">
        <f t="shared" si="5"/>
        <v>44196</v>
      </c>
      <c r="D36" s="390" t="s">
        <v>192</v>
      </c>
      <c r="E36" s="396" t="s">
        <v>13</v>
      </c>
      <c r="F36" s="385" t="s">
        <v>792</v>
      </c>
      <c r="G36" s="389">
        <f>'1-SB'!C43</f>
        <v>546</v>
      </c>
    </row>
    <row r="37" spans="1:7" ht="15">
      <c r="A37" s="384" t="str">
        <f t="shared" si="3"/>
        <v>ДФ ДСК Глобални компании</v>
      </c>
      <c r="B37" s="385" t="str">
        <f t="shared" si="4"/>
        <v>РГ-05-1629</v>
      </c>
      <c r="C37" s="386">
        <f t="shared" si="5"/>
        <v>44196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">
      <c r="A38" s="384" t="str">
        <f t="shared" si="3"/>
        <v>ДФ ДСК Глобални компании</v>
      </c>
      <c r="B38" s="385" t="str">
        <f t="shared" si="4"/>
        <v>РГ-05-1629</v>
      </c>
      <c r="C38" s="386">
        <f t="shared" si="5"/>
        <v>44196</v>
      </c>
      <c r="D38" s="390" t="s">
        <v>194</v>
      </c>
      <c r="E38" s="396" t="s">
        <v>34</v>
      </c>
      <c r="F38" s="385" t="s">
        <v>792</v>
      </c>
      <c r="G38" s="389">
        <f>'1-SB'!C45</f>
        <v>5242704</v>
      </c>
    </row>
    <row r="39" spans="1:7" ht="15">
      <c r="A39" s="384" t="str">
        <f t="shared" si="3"/>
        <v>ДФ ДСК Глобални компании</v>
      </c>
      <c r="B39" s="385" t="str">
        <f t="shared" si="4"/>
        <v>РГ-05-1629</v>
      </c>
      <c r="C39" s="386">
        <f t="shared" si="5"/>
        <v>44196</v>
      </c>
      <c r="D39" s="390" t="s">
        <v>195</v>
      </c>
      <c r="E39" s="390" t="s">
        <v>36</v>
      </c>
      <c r="F39" s="385" t="s">
        <v>792</v>
      </c>
      <c r="G39" s="389">
        <f>'1-SB'!C47</f>
        <v>5242704</v>
      </c>
    </row>
    <row r="40" spans="1:7" ht="15">
      <c r="A40" s="403" t="str">
        <f t="shared" si="3"/>
        <v>ДФ ДСК Глобални компании</v>
      </c>
      <c r="B40" s="404" t="str">
        <f t="shared" si="4"/>
        <v>РГ-05-1629</v>
      </c>
      <c r="C40" s="405">
        <f t="shared" si="5"/>
        <v>44196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">
      <c r="A41" s="403" t="str">
        <f t="shared" si="3"/>
        <v>ДФ ДСК Глобални компании</v>
      </c>
      <c r="B41" s="404" t="str">
        <f t="shared" si="4"/>
        <v>РГ-05-1629</v>
      </c>
      <c r="C41" s="405">
        <f t="shared" si="5"/>
        <v>44196</v>
      </c>
      <c r="D41" s="409" t="s">
        <v>196</v>
      </c>
      <c r="E41" s="410" t="s">
        <v>930</v>
      </c>
      <c r="F41" s="404" t="s">
        <v>793</v>
      </c>
      <c r="G41" s="408">
        <f>'1-SB'!G11</f>
        <v>5634445</v>
      </c>
    </row>
    <row r="42" spans="1:7" ht="15">
      <c r="A42" s="403" t="str">
        <f t="shared" si="3"/>
        <v>ДФ ДСК Глобални компании</v>
      </c>
      <c r="B42" s="404" t="str">
        <f t="shared" si="4"/>
        <v>РГ-05-1629</v>
      </c>
      <c r="C42" s="405">
        <f t="shared" si="5"/>
        <v>44196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0.75">
      <c r="A43" s="403" t="str">
        <f t="shared" si="3"/>
        <v>ДФ ДСК Глобални компании</v>
      </c>
      <c r="B43" s="404" t="str">
        <f t="shared" si="4"/>
        <v>РГ-05-1629</v>
      </c>
      <c r="C43" s="405">
        <f t="shared" si="5"/>
        <v>44196</v>
      </c>
      <c r="D43" s="412" t="s">
        <v>197</v>
      </c>
      <c r="E43" s="413" t="s">
        <v>136</v>
      </c>
      <c r="F43" s="404" t="s">
        <v>793</v>
      </c>
      <c r="G43" s="408">
        <f>'1-SB'!G13</f>
        <v>213521</v>
      </c>
    </row>
    <row r="44" spans="1:7" ht="15">
      <c r="A44" s="403" t="str">
        <f t="shared" si="3"/>
        <v>ДФ ДСК Глобални компании</v>
      </c>
      <c r="B44" s="404" t="str">
        <f t="shared" si="4"/>
        <v>РГ-05-1629</v>
      </c>
      <c r="C44" s="405">
        <f t="shared" si="5"/>
        <v>44196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">
      <c r="A45" s="403" t="str">
        <f t="shared" si="3"/>
        <v>ДФ ДСК Глобални компании</v>
      </c>
      <c r="B45" s="404" t="str">
        <f t="shared" si="4"/>
        <v>РГ-05-1629</v>
      </c>
      <c r="C45" s="405">
        <f t="shared" si="5"/>
        <v>44196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">
      <c r="A46" s="403" t="str">
        <f t="shared" si="3"/>
        <v>ДФ ДСК Глобални компании</v>
      </c>
      <c r="B46" s="404" t="str">
        <f t="shared" si="4"/>
        <v>РГ-05-1629</v>
      </c>
      <c r="C46" s="405">
        <f t="shared" si="5"/>
        <v>44196</v>
      </c>
      <c r="D46" s="409" t="s">
        <v>200</v>
      </c>
      <c r="E46" s="414" t="s">
        <v>23</v>
      </c>
      <c r="F46" s="404" t="s">
        <v>793</v>
      </c>
      <c r="G46" s="408">
        <f>'1-SB'!G16</f>
        <v>213521</v>
      </c>
    </row>
    <row r="47" spans="1:7" ht="15">
      <c r="A47" s="403" t="str">
        <f t="shared" si="3"/>
        <v>ДФ ДСК Глобални компании</v>
      </c>
      <c r="B47" s="404" t="str">
        <f t="shared" si="4"/>
        <v>РГ-05-1629</v>
      </c>
      <c r="C47" s="405">
        <f t="shared" si="5"/>
        <v>44196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">
      <c r="A48" s="403" t="str">
        <f t="shared" si="3"/>
        <v>ДФ ДСК Глобални компании</v>
      </c>
      <c r="B48" s="404" t="str">
        <f t="shared" si="4"/>
        <v>РГ-05-1629</v>
      </c>
      <c r="C48" s="405">
        <f t="shared" si="5"/>
        <v>44196</v>
      </c>
      <c r="D48" s="411" t="s">
        <v>201</v>
      </c>
      <c r="E48" s="413" t="s">
        <v>26</v>
      </c>
      <c r="F48" s="404" t="s">
        <v>793</v>
      </c>
      <c r="G48" s="408">
        <f>'1-SB'!G18</f>
        <v>-284573</v>
      </c>
    </row>
    <row r="49" spans="1:7" ht="15">
      <c r="A49" s="403" t="str">
        <f t="shared" si="3"/>
        <v>ДФ ДСК Глобални компании</v>
      </c>
      <c r="B49" s="404" t="str">
        <f t="shared" si="4"/>
        <v>РГ-05-1629</v>
      </c>
      <c r="C49" s="405">
        <f t="shared" si="5"/>
        <v>44196</v>
      </c>
      <c r="D49" s="411" t="s">
        <v>202</v>
      </c>
      <c r="E49" s="415" t="s">
        <v>27</v>
      </c>
      <c r="F49" s="404" t="s">
        <v>793</v>
      </c>
      <c r="G49" s="408">
        <f>'1-SB'!G19</f>
        <v>662750</v>
      </c>
    </row>
    <row r="50" spans="1:7" ht="15">
      <c r="A50" s="403" t="str">
        <f t="shared" si="3"/>
        <v>ДФ ДСК Глобални компании</v>
      </c>
      <c r="B50" s="404" t="str">
        <f t="shared" si="4"/>
        <v>РГ-05-1629</v>
      </c>
      <c r="C50" s="405">
        <f t="shared" si="5"/>
        <v>44196</v>
      </c>
      <c r="D50" s="411" t="s">
        <v>203</v>
      </c>
      <c r="E50" s="415" t="s">
        <v>28</v>
      </c>
      <c r="F50" s="404" t="s">
        <v>793</v>
      </c>
      <c r="G50" s="408">
        <f>'1-SB'!G20</f>
        <v>-947323</v>
      </c>
    </row>
    <row r="51" spans="1:7" ht="15">
      <c r="A51" s="403" t="str">
        <f t="shared" si="3"/>
        <v>ДФ ДСК Глобални компании</v>
      </c>
      <c r="B51" s="404" t="str">
        <f t="shared" si="4"/>
        <v>РГ-05-1629</v>
      </c>
      <c r="C51" s="405">
        <f t="shared" si="5"/>
        <v>44196</v>
      </c>
      <c r="D51" s="416" t="s">
        <v>204</v>
      </c>
      <c r="E51" s="417" t="s">
        <v>989</v>
      </c>
      <c r="F51" s="404" t="s">
        <v>793</v>
      </c>
      <c r="G51" s="408">
        <f>'1-SB'!G21</f>
        <v>0</v>
      </c>
    </row>
    <row r="52" spans="1:7" ht="15">
      <c r="A52" s="403" t="str">
        <f t="shared" si="3"/>
        <v>ДФ ДСК Глобални компании</v>
      </c>
      <c r="B52" s="404" t="str">
        <f t="shared" si="4"/>
        <v>РГ-05-1629</v>
      </c>
      <c r="C52" s="405">
        <f t="shared" si="5"/>
        <v>44196</v>
      </c>
      <c r="D52" s="416" t="s">
        <v>991</v>
      </c>
      <c r="E52" s="417" t="s">
        <v>990</v>
      </c>
      <c r="F52" s="404" t="s">
        <v>793</v>
      </c>
      <c r="G52" s="408">
        <f>'1-SB'!G22</f>
        <v>-334944</v>
      </c>
    </row>
    <row r="53" spans="1:7" ht="15">
      <c r="A53" s="403" t="str">
        <f t="shared" si="3"/>
        <v>ДФ ДСК Глобални компании</v>
      </c>
      <c r="B53" s="404" t="str">
        <f t="shared" si="4"/>
        <v>РГ-05-1629</v>
      </c>
      <c r="C53" s="405">
        <f t="shared" si="5"/>
        <v>44196</v>
      </c>
      <c r="D53" s="409" t="s">
        <v>205</v>
      </c>
      <c r="E53" s="414" t="s">
        <v>29</v>
      </c>
      <c r="F53" s="404" t="s">
        <v>793</v>
      </c>
      <c r="G53" s="408">
        <f>'1-SB'!G23</f>
        <v>-619517</v>
      </c>
    </row>
    <row r="54" spans="1:7" ht="15">
      <c r="A54" s="403" t="str">
        <f t="shared" si="3"/>
        <v>ДФ ДСК Глобални компании</v>
      </c>
      <c r="B54" s="404" t="str">
        <f t="shared" si="4"/>
        <v>РГ-05-1629</v>
      </c>
      <c r="C54" s="405">
        <f t="shared" si="5"/>
        <v>44196</v>
      </c>
      <c r="D54" s="406" t="s">
        <v>206</v>
      </c>
      <c r="E54" s="418" t="s">
        <v>31</v>
      </c>
      <c r="F54" s="404" t="s">
        <v>793</v>
      </c>
      <c r="G54" s="408">
        <f>'1-SB'!G24</f>
        <v>5228449</v>
      </c>
    </row>
    <row r="55" spans="1:7" ht="15">
      <c r="A55" s="403" t="str">
        <f t="shared" si="3"/>
        <v>ДФ ДСК Глобални компании</v>
      </c>
      <c r="B55" s="404" t="str">
        <f t="shared" si="4"/>
        <v>РГ-05-1629</v>
      </c>
      <c r="C55" s="405">
        <f t="shared" si="5"/>
        <v>44196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">
      <c r="A56" s="403" t="str">
        <f t="shared" si="3"/>
        <v>ДФ ДСК Глобални компании</v>
      </c>
      <c r="B56" s="404" t="str">
        <f t="shared" si="4"/>
        <v>РГ-05-1629</v>
      </c>
      <c r="C56" s="405">
        <f t="shared" si="5"/>
        <v>44196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">
      <c r="A57" s="403" t="str">
        <f t="shared" si="3"/>
        <v>ДФ ДСК Глобални компании</v>
      </c>
      <c r="B57" s="404" t="str">
        <f t="shared" si="4"/>
        <v>РГ-05-1629</v>
      </c>
      <c r="C57" s="405">
        <f t="shared" si="5"/>
        <v>44196</v>
      </c>
      <c r="D57" s="411" t="s">
        <v>208</v>
      </c>
      <c r="E57" s="413" t="s">
        <v>125</v>
      </c>
      <c r="F57" s="404" t="s">
        <v>793</v>
      </c>
      <c r="G57" s="408">
        <f>'1-SB'!G28</f>
        <v>13374</v>
      </c>
    </row>
    <row r="58" spans="1:7" ht="15">
      <c r="A58" s="403" t="str">
        <f t="shared" si="3"/>
        <v>ДФ ДСК Глобални компании</v>
      </c>
      <c r="B58" s="404" t="str">
        <f t="shared" si="4"/>
        <v>РГ-05-1629</v>
      </c>
      <c r="C58" s="405">
        <f t="shared" si="5"/>
        <v>44196</v>
      </c>
      <c r="D58" s="411" t="s">
        <v>209</v>
      </c>
      <c r="E58" s="415" t="s">
        <v>161</v>
      </c>
      <c r="F58" s="404" t="s">
        <v>793</v>
      </c>
      <c r="G58" s="408">
        <f>'1-SB'!G29</f>
        <v>350</v>
      </c>
    </row>
    <row r="59" spans="1:7" ht="1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13024</v>
      </c>
    </row>
    <row r="60" spans="1:7" ht="15">
      <c r="A60" s="403" t="str">
        <f aca="true" t="shared" si="6" ref="A60:A81">dfName</f>
        <v>ДФ ДСК Глобални компании</v>
      </c>
      <c r="B60" s="404" t="str">
        <f aca="true" t="shared" si="7" ref="B60:B81">dfRG</f>
        <v>РГ-05-1629</v>
      </c>
      <c r="C60" s="405">
        <f aca="true" t="shared" si="8" ref="C60:C81">EndDate</f>
        <v>44196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">
      <c r="A61" s="403" t="str">
        <f t="shared" si="6"/>
        <v>ДФ ДСК Глобални компании</v>
      </c>
      <c r="B61" s="404" t="str">
        <f t="shared" si="7"/>
        <v>РГ-05-1629</v>
      </c>
      <c r="C61" s="405">
        <f t="shared" si="8"/>
        <v>44196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">
      <c r="A62" s="403" t="str">
        <f t="shared" si="6"/>
        <v>ДФ ДСК Глобални компании</v>
      </c>
      <c r="B62" s="404" t="str">
        <f t="shared" si="7"/>
        <v>РГ-05-1629</v>
      </c>
      <c r="C62" s="405">
        <f t="shared" si="8"/>
        <v>44196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">
      <c r="A63" s="403" t="str">
        <f t="shared" si="6"/>
        <v>ДФ ДСК Глобални компании</v>
      </c>
      <c r="B63" s="404" t="str">
        <f t="shared" si="7"/>
        <v>РГ-05-1629</v>
      </c>
      <c r="C63" s="405">
        <f t="shared" si="8"/>
        <v>44196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">
      <c r="A64" s="403" t="str">
        <f t="shared" si="6"/>
        <v>ДФ ДСК Глобални компании</v>
      </c>
      <c r="B64" s="404" t="str">
        <f t="shared" si="7"/>
        <v>РГ-05-1629</v>
      </c>
      <c r="C64" s="405">
        <f t="shared" si="8"/>
        <v>44196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">
      <c r="A65" s="403" t="str">
        <f t="shared" si="6"/>
        <v>ДФ ДСК Глобални компании</v>
      </c>
      <c r="B65" s="404" t="str">
        <f t="shared" si="7"/>
        <v>РГ-05-1629</v>
      </c>
      <c r="C65" s="405">
        <f t="shared" si="8"/>
        <v>44196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">
      <c r="A66" s="403" t="str">
        <f t="shared" si="6"/>
        <v>ДФ ДСК Глобални компании</v>
      </c>
      <c r="B66" s="404" t="str">
        <f t="shared" si="7"/>
        <v>РГ-05-1629</v>
      </c>
      <c r="C66" s="405">
        <f t="shared" si="8"/>
        <v>44196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0.75">
      <c r="A67" s="403" t="str">
        <f t="shared" si="6"/>
        <v>ДФ ДСК Глобални компании</v>
      </c>
      <c r="B67" s="404" t="str">
        <f t="shared" si="7"/>
        <v>РГ-05-1629</v>
      </c>
      <c r="C67" s="405">
        <f t="shared" si="8"/>
        <v>44196</v>
      </c>
      <c r="D67" s="412" t="s">
        <v>218</v>
      </c>
      <c r="E67" s="419" t="s">
        <v>142</v>
      </c>
      <c r="F67" s="404" t="s">
        <v>793</v>
      </c>
      <c r="G67" s="408">
        <f>'1-SB'!G38</f>
        <v>24</v>
      </c>
    </row>
    <row r="68" spans="1:7" ht="15">
      <c r="A68" s="403" t="str">
        <f t="shared" si="6"/>
        <v>ДФ ДСК Глобални компании</v>
      </c>
      <c r="B68" s="404" t="str">
        <f t="shared" si="7"/>
        <v>РГ-05-1629</v>
      </c>
      <c r="C68" s="405">
        <f t="shared" si="8"/>
        <v>44196</v>
      </c>
      <c r="D68" s="411" t="s">
        <v>219</v>
      </c>
      <c r="E68" s="419" t="s">
        <v>113</v>
      </c>
      <c r="F68" s="404" t="s">
        <v>793</v>
      </c>
      <c r="G68" s="408">
        <f>'1-SB'!G39</f>
        <v>857</v>
      </c>
    </row>
    <row r="69" spans="1:7" ht="15">
      <c r="A69" s="403" t="str">
        <f t="shared" si="6"/>
        <v>ДФ ДСК Глобални компании</v>
      </c>
      <c r="B69" s="404" t="str">
        <f t="shared" si="7"/>
        <v>РГ-05-1629</v>
      </c>
      <c r="C69" s="405">
        <f t="shared" si="8"/>
        <v>44196</v>
      </c>
      <c r="D69" s="406" t="s">
        <v>220</v>
      </c>
      <c r="E69" s="418" t="s">
        <v>34</v>
      </c>
      <c r="F69" s="404" t="s">
        <v>793</v>
      </c>
      <c r="G69" s="408">
        <f>'1-SB'!G40</f>
        <v>14255</v>
      </c>
    </row>
    <row r="70" spans="1:7" ht="15">
      <c r="A70" s="403" t="str">
        <f t="shared" si="6"/>
        <v>ДФ ДСК Глобални компании</v>
      </c>
      <c r="B70" s="404" t="str">
        <f t="shared" si="7"/>
        <v>РГ-05-1629</v>
      </c>
      <c r="C70" s="405">
        <f t="shared" si="8"/>
        <v>44196</v>
      </c>
      <c r="D70" s="409" t="s">
        <v>221</v>
      </c>
      <c r="E70" s="409" t="s">
        <v>35</v>
      </c>
      <c r="F70" s="404" t="s">
        <v>793</v>
      </c>
      <c r="G70" s="408">
        <f>'1-SB'!G47</f>
        <v>5242704</v>
      </c>
    </row>
    <row r="71" spans="1:7" ht="15">
      <c r="A71" s="421" t="str">
        <f t="shared" si="6"/>
        <v>ДФ ДСК Глобални компании</v>
      </c>
      <c r="B71" s="422" t="str">
        <f t="shared" si="7"/>
        <v>РГ-05-1629</v>
      </c>
      <c r="C71" s="423">
        <f t="shared" si="8"/>
        <v>44196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">
      <c r="A72" s="421" t="str">
        <f t="shared" si="6"/>
        <v>ДФ ДСК Глобални компании</v>
      </c>
      <c r="B72" s="422" t="str">
        <f t="shared" si="7"/>
        <v>РГ-05-1629</v>
      </c>
      <c r="C72" s="423">
        <f t="shared" si="8"/>
        <v>44196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">
      <c r="A73" s="421" t="str">
        <f t="shared" si="6"/>
        <v>ДФ ДСК Глобални компании</v>
      </c>
      <c r="B73" s="422" t="str">
        <f t="shared" si="7"/>
        <v>РГ-05-1629</v>
      </c>
      <c r="C73" s="423">
        <f t="shared" si="8"/>
        <v>44196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0.75">
      <c r="A74" s="421" t="str">
        <f t="shared" si="6"/>
        <v>ДФ ДСК Глобални компании</v>
      </c>
      <c r="B74" s="422" t="str">
        <f t="shared" si="7"/>
        <v>РГ-05-1629</v>
      </c>
      <c r="C74" s="423">
        <f t="shared" si="8"/>
        <v>44196</v>
      </c>
      <c r="D74" s="424" t="s">
        <v>795</v>
      </c>
      <c r="E74" s="429" t="s">
        <v>936</v>
      </c>
      <c r="F74" s="422" t="s">
        <v>828</v>
      </c>
      <c r="G74" s="426">
        <f>'2-OD'!C13</f>
        <v>141</v>
      </c>
    </row>
    <row r="75" spans="1:7" ht="30.75">
      <c r="A75" s="421" t="str">
        <f t="shared" si="6"/>
        <v>ДФ ДСК Глобални компании</v>
      </c>
      <c r="B75" s="422" t="str">
        <f t="shared" si="7"/>
        <v>РГ-05-1629</v>
      </c>
      <c r="C75" s="423">
        <f t="shared" si="8"/>
        <v>44196</v>
      </c>
      <c r="D75" s="424" t="s">
        <v>796</v>
      </c>
      <c r="E75" s="429" t="s">
        <v>937</v>
      </c>
      <c r="F75" s="422" t="s">
        <v>828</v>
      </c>
      <c r="G75" s="426">
        <f>'2-OD'!C14</f>
        <v>6828090</v>
      </c>
    </row>
    <row r="76" spans="1:7" ht="15">
      <c r="A76" s="421" t="str">
        <f t="shared" si="6"/>
        <v>ДФ ДСК Глобални компании</v>
      </c>
      <c r="B76" s="422" t="str">
        <f t="shared" si="7"/>
        <v>РГ-05-1629</v>
      </c>
      <c r="C76" s="423">
        <f t="shared" si="8"/>
        <v>44196</v>
      </c>
      <c r="D76" s="424" t="s">
        <v>797</v>
      </c>
      <c r="E76" s="429" t="s">
        <v>938</v>
      </c>
      <c r="F76" s="422" t="s">
        <v>828</v>
      </c>
      <c r="G76" s="426">
        <f>'2-OD'!C15</f>
        <v>396149</v>
      </c>
    </row>
    <row r="77" spans="1:7" ht="15">
      <c r="A77" s="421" t="str">
        <f t="shared" si="6"/>
        <v>ДФ ДСК Глобални компании</v>
      </c>
      <c r="B77" s="422" t="str">
        <f t="shared" si="7"/>
        <v>РГ-05-1629</v>
      </c>
      <c r="C77" s="423">
        <f t="shared" si="8"/>
        <v>44196</v>
      </c>
      <c r="D77" s="424" t="s">
        <v>798</v>
      </c>
      <c r="E77" s="429" t="s">
        <v>981</v>
      </c>
      <c r="F77" s="422" t="s">
        <v>828</v>
      </c>
      <c r="G77" s="426">
        <f>'2-OD'!C16</f>
        <v>1604</v>
      </c>
    </row>
    <row r="78" spans="1:7" ht="15">
      <c r="A78" s="421" t="str">
        <f t="shared" si="6"/>
        <v>ДФ ДСК Глобални компании</v>
      </c>
      <c r="B78" s="422" t="str">
        <f t="shared" si="7"/>
        <v>РГ-05-1629</v>
      </c>
      <c r="C78" s="423">
        <f t="shared" si="8"/>
        <v>44196</v>
      </c>
      <c r="D78" s="427" t="s">
        <v>799</v>
      </c>
      <c r="E78" s="430" t="s">
        <v>20</v>
      </c>
      <c r="F78" s="422" t="s">
        <v>828</v>
      </c>
      <c r="G78" s="426">
        <f>'2-OD'!C18</f>
        <v>7225984</v>
      </c>
    </row>
    <row r="79" spans="1:7" ht="15">
      <c r="A79" s="421" t="str">
        <f t="shared" si="6"/>
        <v>ДФ ДСК Глобални компании</v>
      </c>
      <c r="B79" s="422" t="str">
        <f t="shared" si="7"/>
        <v>РГ-05-1629</v>
      </c>
      <c r="C79" s="423">
        <f t="shared" si="8"/>
        <v>44196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">
      <c r="A80" s="421" t="str">
        <f t="shared" si="6"/>
        <v>ДФ ДСК Глобални компании</v>
      </c>
      <c r="B80" s="422" t="str">
        <f t="shared" si="7"/>
        <v>РГ-05-1629</v>
      </c>
      <c r="C80" s="423">
        <f t="shared" si="8"/>
        <v>44196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">
      <c r="A81" s="421" t="str">
        <f t="shared" si="6"/>
        <v>ДФ ДСК Глобални компании</v>
      </c>
      <c r="B81" s="422" t="str">
        <f t="shared" si="7"/>
        <v>РГ-05-1629</v>
      </c>
      <c r="C81" s="423">
        <f t="shared" si="8"/>
        <v>44196</v>
      </c>
      <c r="D81" s="424" t="s">
        <v>801</v>
      </c>
      <c r="E81" s="429" t="s">
        <v>122</v>
      </c>
      <c r="F81" s="422" t="s">
        <v>828</v>
      </c>
      <c r="G81" s="426">
        <f>'2-OD'!C21</f>
        <v>133346</v>
      </c>
    </row>
    <row r="82" spans="1:7" ht="1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">
      <c r="A83" s="421" t="str">
        <f aca="true" t="shared" si="9" ref="A83:A109">dfName</f>
        <v>ДФ ДСК Глобални компании</v>
      </c>
      <c r="B83" s="422" t="str">
        <f aca="true" t="shared" si="10" ref="B83:B109">dfRG</f>
        <v>РГ-05-1629</v>
      </c>
      <c r="C83" s="423">
        <f aca="true" t="shared" si="11" ref="C83:C109">EndDate</f>
        <v>44196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">
      <c r="A84" s="421" t="str">
        <f t="shared" si="9"/>
        <v>ДФ ДСК Глобални компании</v>
      </c>
      <c r="B84" s="422" t="str">
        <f t="shared" si="10"/>
        <v>РГ-05-1629</v>
      </c>
      <c r="C84" s="423">
        <f t="shared" si="11"/>
        <v>44196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">
      <c r="A85" s="421" t="str">
        <f t="shared" si="9"/>
        <v>ДФ ДСК Глобални компании</v>
      </c>
      <c r="B85" s="422" t="str">
        <f t="shared" si="10"/>
        <v>РГ-05-1629</v>
      </c>
      <c r="C85" s="423">
        <f t="shared" si="11"/>
        <v>44196</v>
      </c>
      <c r="D85" s="427" t="s">
        <v>805</v>
      </c>
      <c r="E85" s="430" t="s">
        <v>23</v>
      </c>
      <c r="F85" s="422" t="s">
        <v>828</v>
      </c>
      <c r="G85" s="426">
        <f>'2-OD'!C25</f>
        <v>133346</v>
      </c>
    </row>
    <row r="86" spans="1:7" ht="15">
      <c r="A86" s="421" t="str">
        <f t="shared" si="9"/>
        <v>ДФ ДСК Глобални компании</v>
      </c>
      <c r="B86" s="422" t="str">
        <f t="shared" si="10"/>
        <v>РГ-05-1629</v>
      </c>
      <c r="C86" s="423">
        <f t="shared" si="11"/>
        <v>44196</v>
      </c>
      <c r="D86" s="427" t="s">
        <v>806</v>
      </c>
      <c r="E86" s="431" t="s">
        <v>144</v>
      </c>
      <c r="F86" s="422" t="s">
        <v>828</v>
      </c>
      <c r="G86" s="426">
        <f>'2-OD'!C26</f>
        <v>7359330</v>
      </c>
    </row>
    <row r="87" spans="1:7" ht="15">
      <c r="A87" s="421" t="str">
        <f t="shared" si="9"/>
        <v>ДФ ДСК Глобални компании</v>
      </c>
      <c r="B87" s="422" t="str">
        <f t="shared" si="10"/>
        <v>РГ-05-1629</v>
      </c>
      <c r="C87" s="423">
        <f t="shared" si="11"/>
        <v>44196</v>
      </c>
      <c r="D87" s="427" t="s">
        <v>807</v>
      </c>
      <c r="E87" s="431" t="s">
        <v>824</v>
      </c>
      <c r="F87" s="422" t="s">
        <v>828</v>
      </c>
      <c r="G87" s="426">
        <f>'2-OD'!C27</f>
        <v>0</v>
      </c>
    </row>
    <row r="88" spans="1:7" ht="15">
      <c r="A88" s="421" t="str">
        <f t="shared" si="9"/>
        <v>ДФ ДСК Глобални компании</v>
      </c>
      <c r="B88" s="422" t="str">
        <f t="shared" si="10"/>
        <v>РГ-05-1629</v>
      </c>
      <c r="C88" s="423">
        <f t="shared" si="11"/>
        <v>44196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">
      <c r="A89" s="421" t="str">
        <f t="shared" si="9"/>
        <v>ДФ ДСК Глобални компании</v>
      </c>
      <c r="B89" s="422" t="str">
        <f t="shared" si="10"/>
        <v>РГ-05-1629</v>
      </c>
      <c r="C89" s="423">
        <f t="shared" si="11"/>
        <v>44196</v>
      </c>
      <c r="D89" s="427" t="s">
        <v>809</v>
      </c>
      <c r="E89" s="431" t="s">
        <v>146</v>
      </c>
      <c r="F89" s="422" t="s">
        <v>828</v>
      </c>
      <c r="G89" s="426">
        <f>'2-OD'!C29</f>
        <v>0</v>
      </c>
    </row>
    <row r="90" spans="1:7" ht="15">
      <c r="A90" s="421" t="str">
        <f t="shared" si="9"/>
        <v>ДФ ДСК Глобални компании</v>
      </c>
      <c r="B90" s="422" t="str">
        <f t="shared" si="10"/>
        <v>РГ-05-1629</v>
      </c>
      <c r="C90" s="423">
        <f t="shared" si="11"/>
        <v>44196</v>
      </c>
      <c r="D90" s="427" t="s">
        <v>810</v>
      </c>
      <c r="E90" s="431" t="s">
        <v>826</v>
      </c>
      <c r="F90" s="422" t="s">
        <v>828</v>
      </c>
      <c r="G90" s="426">
        <f>'2-OD'!C30</f>
        <v>7359330</v>
      </c>
    </row>
    <row r="91" spans="1:7" ht="15">
      <c r="A91" s="432" t="str">
        <f t="shared" si="9"/>
        <v>ДФ ДСК Глобални компании</v>
      </c>
      <c r="B91" s="433" t="str">
        <f t="shared" si="10"/>
        <v>РГ-05-1629</v>
      </c>
      <c r="C91" s="434">
        <f t="shared" si="11"/>
        <v>44196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">
      <c r="A92" s="432" t="str">
        <f t="shared" si="9"/>
        <v>ДФ ДСК Глобални компании</v>
      </c>
      <c r="B92" s="433" t="str">
        <f t="shared" si="10"/>
        <v>РГ-05-1629</v>
      </c>
      <c r="C92" s="434">
        <f t="shared" si="11"/>
        <v>44196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">
      <c r="A93" s="432" t="str">
        <f t="shared" si="9"/>
        <v>ДФ ДСК Глобални компании</v>
      </c>
      <c r="B93" s="433" t="str">
        <f t="shared" si="10"/>
        <v>РГ-05-1629</v>
      </c>
      <c r="C93" s="434">
        <f t="shared" si="11"/>
        <v>44196</v>
      </c>
      <c r="D93" s="435" t="s">
        <v>811</v>
      </c>
      <c r="E93" s="440" t="s">
        <v>38</v>
      </c>
      <c r="F93" s="433" t="s">
        <v>829</v>
      </c>
      <c r="G93" s="437">
        <f>'2-OD'!G12</f>
        <v>51823</v>
      </c>
    </row>
    <row r="94" spans="1:7" ht="30.75">
      <c r="A94" s="432" t="str">
        <f t="shared" si="9"/>
        <v>ДФ ДСК Глобални компании</v>
      </c>
      <c r="B94" s="433" t="str">
        <f t="shared" si="10"/>
        <v>РГ-05-1629</v>
      </c>
      <c r="C94" s="434">
        <f t="shared" si="11"/>
        <v>44196</v>
      </c>
      <c r="D94" s="435" t="s">
        <v>812</v>
      </c>
      <c r="E94" s="440" t="s">
        <v>939</v>
      </c>
      <c r="F94" s="433" t="s">
        <v>829</v>
      </c>
      <c r="G94" s="437">
        <f>'2-OD'!G13</f>
        <v>7196</v>
      </c>
    </row>
    <row r="95" spans="1:7" ht="30.75">
      <c r="A95" s="432" t="str">
        <f t="shared" si="9"/>
        <v>ДФ ДСК Глобални компании</v>
      </c>
      <c r="B95" s="433" t="str">
        <f t="shared" si="10"/>
        <v>РГ-05-1629</v>
      </c>
      <c r="C95" s="434">
        <f t="shared" si="11"/>
        <v>44196</v>
      </c>
      <c r="D95" s="435" t="s">
        <v>813</v>
      </c>
      <c r="E95" s="440" t="s">
        <v>940</v>
      </c>
      <c r="F95" s="433" t="s">
        <v>829</v>
      </c>
      <c r="G95" s="437">
        <f>'2-OD'!G14</f>
        <v>6554521</v>
      </c>
    </row>
    <row r="96" spans="1:7" ht="15">
      <c r="A96" s="432" t="str">
        <f t="shared" si="9"/>
        <v>ДФ ДСК Глобални компании</v>
      </c>
      <c r="B96" s="433" t="str">
        <f t="shared" si="10"/>
        <v>РГ-05-1629</v>
      </c>
      <c r="C96" s="434">
        <f t="shared" si="11"/>
        <v>44196</v>
      </c>
      <c r="D96" s="435" t="s">
        <v>814</v>
      </c>
      <c r="E96" s="440" t="s">
        <v>941</v>
      </c>
      <c r="F96" s="433" t="s">
        <v>829</v>
      </c>
      <c r="G96" s="437">
        <f>'2-OD'!G15</f>
        <v>394766</v>
      </c>
    </row>
    <row r="97" spans="1:7" ht="15">
      <c r="A97" s="432" t="str">
        <f t="shared" si="9"/>
        <v>ДФ ДСК Глобални компании</v>
      </c>
      <c r="B97" s="433" t="str">
        <f t="shared" si="10"/>
        <v>РГ-05-1629</v>
      </c>
      <c r="C97" s="434">
        <f t="shared" si="11"/>
        <v>44196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">
      <c r="A98" s="432" t="str">
        <f t="shared" si="9"/>
        <v>ДФ ДСК Глобални компании</v>
      </c>
      <c r="B98" s="433" t="str">
        <f t="shared" si="10"/>
        <v>РГ-05-1629</v>
      </c>
      <c r="C98" s="434">
        <f t="shared" si="11"/>
        <v>44196</v>
      </c>
      <c r="D98" s="435" t="s">
        <v>816</v>
      </c>
      <c r="E98" s="440" t="s">
        <v>943</v>
      </c>
      <c r="F98" s="433" t="s">
        <v>829</v>
      </c>
      <c r="G98" s="437">
        <f>'2-OD'!G17</f>
        <v>16080</v>
      </c>
    </row>
    <row r="99" spans="1:7" ht="15">
      <c r="A99" s="432" t="str">
        <f t="shared" si="9"/>
        <v>ДФ ДСК Глобални компании</v>
      </c>
      <c r="B99" s="433" t="str">
        <f t="shared" si="10"/>
        <v>РГ-05-1629</v>
      </c>
      <c r="C99" s="434">
        <f t="shared" si="11"/>
        <v>44196</v>
      </c>
      <c r="D99" s="438" t="s">
        <v>817</v>
      </c>
      <c r="E99" s="442" t="s">
        <v>20</v>
      </c>
      <c r="F99" s="433" t="s">
        <v>829</v>
      </c>
      <c r="G99" s="437">
        <f>'2-OD'!G18</f>
        <v>7024386</v>
      </c>
    </row>
    <row r="100" spans="1:7" ht="15">
      <c r="A100" s="432" t="str">
        <f t="shared" si="9"/>
        <v>ДФ ДСК Глобални компании</v>
      </c>
      <c r="B100" s="433" t="str">
        <f t="shared" si="10"/>
        <v>РГ-05-1629</v>
      </c>
      <c r="C100" s="434">
        <f t="shared" si="11"/>
        <v>44196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">
      <c r="A101" s="432" t="str">
        <f t="shared" si="9"/>
        <v>ДФ ДСК Глобални компании</v>
      </c>
      <c r="B101" s="433" t="str">
        <f t="shared" si="10"/>
        <v>РГ-05-1629</v>
      </c>
      <c r="C101" s="434">
        <f t="shared" si="11"/>
        <v>44196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">
      <c r="A102" s="432" t="str">
        <f t="shared" si="9"/>
        <v>ДФ ДСК Глобални компании</v>
      </c>
      <c r="B102" s="433" t="str">
        <f t="shared" si="10"/>
        <v>РГ-05-1629</v>
      </c>
      <c r="C102" s="434">
        <f t="shared" si="11"/>
        <v>44196</v>
      </c>
      <c r="D102" s="438" t="s">
        <v>819</v>
      </c>
      <c r="E102" s="443" t="s">
        <v>40</v>
      </c>
      <c r="F102" s="433" t="s">
        <v>829</v>
      </c>
      <c r="G102" s="437">
        <f>'2-OD'!G26</f>
        <v>7024386</v>
      </c>
    </row>
    <row r="103" spans="1:7" ht="15">
      <c r="A103" s="432" t="str">
        <f t="shared" si="9"/>
        <v>ДФ ДСК Глобални компании</v>
      </c>
      <c r="B103" s="433" t="str">
        <f t="shared" si="10"/>
        <v>РГ-05-1629</v>
      </c>
      <c r="C103" s="434">
        <f t="shared" si="11"/>
        <v>44196</v>
      </c>
      <c r="D103" s="438" t="s">
        <v>820</v>
      </c>
      <c r="E103" s="443" t="s">
        <v>825</v>
      </c>
      <c r="F103" s="433" t="s">
        <v>829</v>
      </c>
      <c r="G103" s="437">
        <f>'2-OD'!G27</f>
        <v>334944</v>
      </c>
    </row>
    <row r="104" spans="1:7" ht="15">
      <c r="A104" s="432" t="str">
        <f t="shared" si="9"/>
        <v>ДФ ДСК Глобални компании</v>
      </c>
      <c r="B104" s="433" t="str">
        <f t="shared" si="10"/>
        <v>РГ-05-1629</v>
      </c>
      <c r="C104" s="434">
        <f t="shared" si="11"/>
        <v>44196</v>
      </c>
      <c r="D104" s="438"/>
      <c r="E104" s="443"/>
      <c r="F104" s="433" t="s">
        <v>829</v>
      </c>
      <c r="G104" s="437">
        <f>'2-OD'!G28</f>
        <v>0</v>
      </c>
    </row>
    <row r="105" spans="1:7" ht="15">
      <c r="A105" s="432" t="str">
        <f t="shared" si="9"/>
        <v>ДФ ДСК Глобални компании</v>
      </c>
      <c r="B105" s="433" t="str">
        <f t="shared" si="10"/>
        <v>РГ-05-1629</v>
      </c>
      <c r="C105" s="434">
        <f t="shared" si="11"/>
        <v>44196</v>
      </c>
      <c r="D105" s="438" t="s">
        <v>821</v>
      </c>
      <c r="E105" s="443" t="s">
        <v>147</v>
      </c>
      <c r="F105" s="433" t="s">
        <v>829</v>
      </c>
      <c r="G105" s="437">
        <f>'2-OD'!G29</f>
        <v>334944</v>
      </c>
    </row>
    <row r="106" spans="1:7" ht="15">
      <c r="A106" s="432" t="str">
        <f t="shared" si="9"/>
        <v>ДФ ДСК Глобални компании</v>
      </c>
      <c r="B106" s="433" t="str">
        <f t="shared" si="10"/>
        <v>РГ-05-1629</v>
      </c>
      <c r="C106" s="434">
        <f t="shared" si="11"/>
        <v>44196</v>
      </c>
      <c r="D106" s="438" t="s">
        <v>822</v>
      </c>
      <c r="E106" s="443" t="s">
        <v>827</v>
      </c>
      <c r="F106" s="433" t="s">
        <v>829</v>
      </c>
      <c r="G106" s="437">
        <f>'2-OD'!G30</f>
        <v>7359330</v>
      </c>
    </row>
    <row r="107" spans="1:7" ht="15">
      <c r="A107" s="444" t="str">
        <f t="shared" si="9"/>
        <v>ДФ ДСК Глобални компании</v>
      </c>
      <c r="B107" s="445" t="str">
        <f t="shared" si="10"/>
        <v>РГ-05-1629</v>
      </c>
      <c r="C107" s="446">
        <f t="shared" si="11"/>
        <v>44196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0.75">
      <c r="A108" s="444" t="str">
        <f t="shared" si="9"/>
        <v>ДФ ДСК Глобални компании</v>
      </c>
      <c r="B108" s="445" t="str">
        <f t="shared" si="10"/>
        <v>РГ-05-1629</v>
      </c>
      <c r="C108" s="446">
        <f t="shared" si="11"/>
        <v>44196</v>
      </c>
      <c r="D108" s="447" t="s">
        <v>830</v>
      </c>
      <c r="E108" s="450" t="s">
        <v>987</v>
      </c>
      <c r="F108" s="445" t="s">
        <v>1367</v>
      </c>
      <c r="G108" s="449">
        <f>'3-OPP'!E13</f>
        <v>-260774</v>
      </c>
    </row>
    <row r="109" spans="1:7" ht="15">
      <c r="A109" s="444" t="str">
        <f t="shared" si="9"/>
        <v>ДФ ДСК Глобални компании</v>
      </c>
      <c r="B109" s="445" t="str">
        <f t="shared" si="10"/>
        <v>РГ-05-1629</v>
      </c>
      <c r="C109" s="446">
        <f t="shared" si="11"/>
        <v>44196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">
      <c r="A110" s="444" t="str">
        <f aca="true" t="shared" si="12" ref="A110:A141">dfName</f>
        <v>ДФ ДСК Глобални компании</v>
      </c>
      <c r="B110" s="445" t="str">
        <f aca="true" t="shared" si="13" ref="B110:B141">dfRG</f>
        <v>РГ-05-1629</v>
      </c>
      <c r="C110" s="446">
        <f aca="true" t="shared" si="14" ref="C110:C141">EndDate</f>
        <v>44196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">
      <c r="A111" s="444" t="str">
        <f t="shared" si="12"/>
        <v>ДФ ДСК Глобални компании</v>
      </c>
      <c r="B111" s="445" t="str">
        <f t="shared" si="13"/>
        <v>РГ-05-1629</v>
      </c>
      <c r="C111" s="446">
        <f t="shared" si="14"/>
        <v>44196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">
      <c r="A112" s="444" t="str">
        <f t="shared" si="12"/>
        <v>ДФ ДСК Глобални компании</v>
      </c>
      <c r="B112" s="445" t="str">
        <f t="shared" si="13"/>
        <v>РГ-05-1629</v>
      </c>
      <c r="C112" s="446">
        <f t="shared" si="14"/>
        <v>44196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">
      <c r="A113" s="444" t="str">
        <f t="shared" si="12"/>
        <v>ДФ ДСК Глобални компании</v>
      </c>
      <c r="B113" s="445" t="str">
        <f t="shared" si="13"/>
        <v>РГ-05-1629</v>
      </c>
      <c r="C113" s="446">
        <f t="shared" si="14"/>
        <v>44196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15">
      <c r="A114" s="444" t="str">
        <f t="shared" si="12"/>
        <v>ДФ ДСК Глобални компании</v>
      </c>
      <c r="B114" s="445" t="str">
        <f t="shared" si="13"/>
        <v>РГ-05-1629</v>
      </c>
      <c r="C114" s="446">
        <f t="shared" si="14"/>
        <v>44196</v>
      </c>
      <c r="D114" s="453" t="s">
        <v>836</v>
      </c>
      <c r="E114" s="448" t="s">
        <v>985</v>
      </c>
      <c r="F114" s="445" t="s">
        <v>1367</v>
      </c>
      <c r="G114" s="449">
        <f>'3-OPP'!E19</f>
        <v>-260774</v>
      </c>
    </row>
    <row r="115" spans="1:7" ht="15">
      <c r="A115" s="444" t="str">
        <f t="shared" si="12"/>
        <v>ДФ ДСК Глобални компании</v>
      </c>
      <c r="B115" s="445" t="str">
        <f t="shared" si="13"/>
        <v>РГ-05-1629</v>
      </c>
      <c r="C115" s="446">
        <f t="shared" si="14"/>
        <v>44196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0.75">
      <c r="A116" s="444" t="str">
        <f t="shared" si="12"/>
        <v>ДФ ДСК Глобални компании</v>
      </c>
      <c r="B116" s="445" t="str">
        <f t="shared" si="13"/>
        <v>РГ-05-1629</v>
      </c>
      <c r="C116" s="446">
        <f t="shared" si="14"/>
        <v>44196</v>
      </c>
      <c r="D116" s="447" t="s">
        <v>837</v>
      </c>
      <c r="E116" s="450" t="s">
        <v>958</v>
      </c>
      <c r="F116" s="445" t="s">
        <v>1367</v>
      </c>
      <c r="G116" s="449">
        <f>'3-OPP'!E21</f>
        <v>-135292</v>
      </c>
    </row>
    <row r="117" spans="1:7" ht="30.75">
      <c r="A117" s="444" t="str">
        <f t="shared" si="12"/>
        <v>ДФ ДСК Глобални компании</v>
      </c>
      <c r="B117" s="445" t="str">
        <f t="shared" si="13"/>
        <v>РГ-05-1629</v>
      </c>
      <c r="C117" s="446">
        <f t="shared" si="14"/>
        <v>44196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">
      <c r="A118" s="444" t="str">
        <f t="shared" si="12"/>
        <v>ДФ ДСК Глобални компании</v>
      </c>
      <c r="B118" s="445" t="str">
        <f t="shared" si="13"/>
        <v>РГ-05-1629</v>
      </c>
      <c r="C118" s="446">
        <f t="shared" si="14"/>
        <v>44196</v>
      </c>
      <c r="D118" s="447" t="s">
        <v>839</v>
      </c>
      <c r="E118" s="450" t="s">
        <v>960</v>
      </c>
      <c r="F118" s="445" t="s">
        <v>1367</v>
      </c>
      <c r="G118" s="449">
        <f>'3-OPP'!E23</f>
        <v>-1915</v>
      </c>
    </row>
    <row r="119" spans="1:7" ht="15">
      <c r="A119" s="444" t="str">
        <f t="shared" si="12"/>
        <v>ДФ ДСК Глобални компании</v>
      </c>
      <c r="B119" s="445" t="str">
        <f t="shared" si="13"/>
        <v>РГ-05-1629</v>
      </c>
      <c r="C119" s="446">
        <f t="shared" si="14"/>
        <v>44196</v>
      </c>
      <c r="D119" s="447" t="s">
        <v>840</v>
      </c>
      <c r="E119" s="450" t="s">
        <v>961</v>
      </c>
      <c r="F119" s="445" t="s">
        <v>1367</v>
      </c>
      <c r="G119" s="449">
        <f>'3-OPP'!E24</f>
        <v>50710</v>
      </c>
    </row>
    <row r="120" spans="1:7" ht="15">
      <c r="A120" s="444" t="str">
        <f t="shared" si="12"/>
        <v>ДФ ДСК Глобални компании</v>
      </c>
      <c r="B120" s="445" t="str">
        <f t="shared" si="13"/>
        <v>РГ-05-1629</v>
      </c>
      <c r="C120" s="446">
        <f t="shared" si="14"/>
        <v>44196</v>
      </c>
      <c r="D120" s="447" t="s">
        <v>841</v>
      </c>
      <c r="E120" s="452" t="s">
        <v>962</v>
      </c>
      <c r="F120" s="445" t="s">
        <v>1367</v>
      </c>
      <c r="G120" s="449">
        <f>'3-OPP'!E25</f>
        <v>-123489</v>
      </c>
    </row>
    <row r="121" spans="1:7" ht="15">
      <c r="A121" s="444" t="str">
        <f t="shared" si="12"/>
        <v>ДФ ДСК Глобални компании</v>
      </c>
      <c r="B121" s="445" t="str">
        <f t="shared" si="13"/>
        <v>РГ-05-1629</v>
      </c>
      <c r="C121" s="446">
        <f t="shared" si="14"/>
        <v>44196</v>
      </c>
      <c r="D121" s="447" t="s">
        <v>842</v>
      </c>
      <c r="E121" s="452" t="s">
        <v>963</v>
      </c>
      <c r="F121" s="445" t="s">
        <v>1367</v>
      </c>
      <c r="G121" s="449">
        <f>'3-OPP'!E26</f>
        <v>-6089</v>
      </c>
    </row>
    <row r="122" spans="1:7" ht="15">
      <c r="A122" s="444" t="str">
        <f t="shared" si="12"/>
        <v>ДФ ДСК Глобални компании</v>
      </c>
      <c r="B122" s="445" t="str">
        <f t="shared" si="13"/>
        <v>РГ-05-1629</v>
      </c>
      <c r="C122" s="446">
        <f t="shared" si="14"/>
        <v>44196</v>
      </c>
      <c r="D122" s="447" t="s">
        <v>843</v>
      </c>
      <c r="E122" s="452" t="s">
        <v>964</v>
      </c>
      <c r="F122" s="445" t="s">
        <v>1367</v>
      </c>
      <c r="G122" s="449">
        <f>'3-OPP'!E27</f>
        <v>10029</v>
      </c>
    </row>
    <row r="123" spans="1:7" ht="15">
      <c r="A123" s="444" t="str">
        <f t="shared" si="12"/>
        <v>ДФ ДСК Глобални компании</v>
      </c>
      <c r="B123" s="445" t="str">
        <f t="shared" si="13"/>
        <v>РГ-05-1629</v>
      </c>
      <c r="C123" s="446">
        <f t="shared" si="14"/>
        <v>44196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0.75">
      <c r="A124" s="444" t="str">
        <f t="shared" si="12"/>
        <v>ДФ ДСК Глобални компании</v>
      </c>
      <c r="B124" s="445" t="str">
        <f t="shared" si="13"/>
        <v>РГ-05-1629</v>
      </c>
      <c r="C124" s="446">
        <f t="shared" si="14"/>
        <v>44196</v>
      </c>
      <c r="D124" s="453" t="s">
        <v>845</v>
      </c>
      <c r="E124" s="448" t="s">
        <v>115</v>
      </c>
      <c r="F124" s="445" t="s">
        <v>1367</v>
      </c>
      <c r="G124" s="449">
        <f>'3-OPP'!E29</f>
        <v>-206046</v>
      </c>
    </row>
    <row r="125" spans="1:7" ht="15">
      <c r="A125" s="444" t="str">
        <f t="shared" si="12"/>
        <v>ДФ ДСК Глобални компании</v>
      </c>
      <c r="B125" s="445" t="str">
        <f t="shared" si="13"/>
        <v>РГ-05-1629</v>
      </c>
      <c r="C125" s="446">
        <f t="shared" si="14"/>
        <v>44196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">
      <c r="A126" s="444" t="str">
        <f t="shared" si="12"/>
        <v>ДФ ДСК Глобални компании</v>
      </c>
      <c r="B126" s="445" t="str">
        <f t="shared" si="13"/>
        <v>РГ-05-1629</v>
      </c>
      <c r="C126" s="446">
        <f t="shared" si="14"/>
        <v>44196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">
      <c r="A127" s="444" t="str">
        <f t="shared" si="12"/>
        <v>ДФ ДСК Глобални компании</v>
      </c>
      <c r="B127" s="445" t="str">
        <f t="shared" si="13"/>
        <v>РГ-05-1629</v>
      </c>
      <c r="C127" s="446">
        <f t="shared" si="14"/>
        <v>44196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">
      <c r="A128" s="444" t="str">
        <f t="shared" si="12"/>
        <v>ДФ ДСК Глобални компании</v>
      </c>
      <c r="B128" s="445" t="str">
        <f t="shared" si="13"/>
        <v>РГ-05-1629</v>
      </c>
      <c r="C128" s="446">
        <f t="shared" si="14"/>
        <v>44196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">
      <c r="A129" s="444" t="str">
        <f t="shared" si="12"/>
        <v>ДФ ДСК Глобални компании</v>
      </c>
      <c r="B129" s="445" t="str">
        <f t="shared" si="13"/>
        <v>РГ-05-1629</v>
      </c>
      <c r="C129" s="446">
        <f t="shared" si="14"/>
        <v>44196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0.75">
      <c r="A130" s="444" t="str">
        <f t="shared" si="12"/>
        <v>ДФ ДСК Глобални компании</v>
      </c>
      <c r="B130" s="445" t="str">
        <f t="shared" si="13"/>
        <v>РГ-05-1629</v>
      </c>
      <c r="C130" s="446">
        <f t="shared" si="14"/>
        <v>44196</v>
      </c>
      <c r="D130" s="447" t="s">
        <v>850</v>
      </c>
      <c r="E130" s="450" t="s">
        <v>970</v>
      </c>
      <c r="F130" s="445" t="s">
        <v>1367</v>
      </c>
      <c r="G130" s="449">
        <f>'3-OPP'!E35</f>
        <v>0</v>
      </c>
    </row>
    <row r="131" spans="1:7" ht="30.75">
      <c r="A131" s="444" t="str">
        <f t="shared" si="12"/>
        <v>ДФ ДСК Глобални компании</v>
      </c>
      <c r="B131" s="445" t="str">
        <f t="shared" si="13"/>
        <v>РГ-05-1629</v>
      </c>
      <c r="C131" s="446">
        <f t="shared" si="14"/>
        <v>44196</v>
      </c>
      <c r="D131" s="453" t="s">
        <v>851</v>
      </c>
      <c r="E131" s="448" t="s">
        <v>148</v>
      </c>
      <c r="F131" s="445" t="s">
        <v>1367</v>
      </c>
      <c r="G131" s="449">
        <f>'3-OPP'!E36</f>
        <v>0</v>
      </c>
    </row>
    <row r="132" spans="1:7" ht="30.75">
      <c r="A132" s="444" t="str">
        <f t="shared" si="12"/>
        <v>ДФ ДСК Глобални компании</v>
      </c>
      <c r="B132" s="445" t="str">
        <f t="shared" si="13"/>
        <v>РГ-05-1629</v>
      </c>
      <c r="C132" s="446">
        <f t="shared" si="14"/>
        <v>44196</v>
      </c>
      <c r="D132" s="453" t="s">
        <v>852</v>
      </c>
      <c r="E132" s="448" t="s">
        <v>62</v>
      </c>
      <c r="F132" s="445" t="s">
        <v>1367</v>
      </c>
      <c r="G132" s="449">
        <f>'3-OPP'!E37</f>
        <v>-466820</v>
      </c>
    </row>
    <row r="133" spans="1:7" ht="30.75">
      <c r="A133" s="444" t="str">
        <f t="shared" si="12"/>
        <v>ДФ ДСК Глобални компании</v>
      </c>
      <c r="B133" s="445" t="str">
        <f t="shared" si="13"/>
        <v>РГ-05-1629</v>
      </c>
      <c r="C133" s="446">
        <f t="shared" si="14"/>
        <v>44196</v>
      </c>
      <c r="D133" s="453" t="s">
        <v>853</v>
      </c>
      <c r="E133" s="448" t="s">
        <v>982</v>
      </c>
      <c r="F133" s="445" t="s">
        <v>1367</v>
      </c>
      <c r="G133" s="449">
        <f>'3-OPP'!E38</f>
        <v>1689567</v>
      </c>
    </row>
    <row r="134" spans="1:7" ht="30.75">
      <c r="A134" s="444" t="str">
        <f t="shared" si="12"/>
        <v>ДФ ДСК Глобални компании</v>
      </c>
      <c r="B134" s="445" t="str">
        <f t="shared" si="13"/>
        <v>РГ-05-1629</v>
      </c>
      <c r="C134" s="446">
        <f t="shared" si="14"/>
        <v>44196</v>
      </c>
      <c r="D134" s="453" t="s">
        <v>854</v>
      </c>
      <c r="E134" s="448" t="s">
        <v>983</v>
      </c>
      <c r="F134" s="445" t="s">
        <v>1367</v>
      </c>
      <c r="G134" s="449">
        <f>'3-OPP'!E39</f>
        <v>1222747</v>
      </c>
    </row>
    <row r="135" spans="1:7" ht="15">
      <c r="A135" s="444" t="str">
        <f t="shared" si="12"/>
        <v>ДФ ДСК Глобални компании</v>
      </c>
      <c r="B135" s="445" t="str">
        <f t="shared" si="13"/>
        <v>РГ-05-1629</v>
      </c>
      <c r="C135" s="446">
        <f t="shared" si="14"/>
        <v>44196</v>
      </c>
      <c r="D135" s="447" t="s">
        <v>855</v>
      </c>
      <c r="E135" s="451" t="s">
        <v>91</v>
      </c>
      <c r="F135" s="445" t="s">
        <v>1367</v>
      </c>
      <c r="G135" s="449">
        <f>'3-OPP'!E40</f>
        <v>1222747</v>
      </c>
    </row>
    <row r="136" spans="1:7" ht="15">
      <c r="A136" s="432" t="str">
        <f t="shared" si="12"/>
        <v>ДФ ДСК Глобални компании</v>
      </c>
      <c r="B136" s="433" t="str">
        <f t="shared" si="13"/>
        <v>РГ-05-1629</v>
      </c>
      <c r="C136" s="434">
        <f t="shared" si="14"/>
        <v>44196</v>
      </c>
      <c r="D136" s="454" t="s">
        <v>856</v>
      </c>
      <c r="E136" s="455" t="s">
        <v>95</v>
      </c>
      <c r="F136" s="433" t="s">
        <v>1368</v>
      </c>
      <c r="G136" s="437">
        <f>'4-OSK'!I13</f>
        <v>7368998</v>
      </c>
    </row>
    <row r="137" spans="1:7" ht="15">
      <c r="A137" s="432" t="str">
        <f t="shared" si="12"/>
        <v>ДФ ДСК Глобални компании</v>
      </c>
      <c r="B137" s="433" t="str">
        <f t="shared" si="13"/>
        <v>РГ-05-1629</v>
      </c>
      <c r="C137" s="434">
        <f t="shared" si="14"/>
        <v>44196</v>
      </c>
      <c r="D137" s="454" t="s">
        <v>857</v>
      </c>
      <c r="E137" s="455" t="s">
        <v>49</v>
      </c>
      <c r="F137" s="433" t="s">
        <v>1368</v>
      </c>
      <c r="G137" s="437">
        <f>'4-OSK'!I14</f>
        <v>5824167</v>
      </c>
    </row>
    <row r="138" spans="1:7" ht="15">
      <c r="A138" s="432" t="str">
        <f t="shared" si="12"/>
        <v>ДФ ДСК Глобални компании</v>
      </c>
      <c r="B138" s="433" t="str">
        <f t="shared" si="13"/>
        <v>РГ-05-1629</v>
      </c>
      <c r="C138" s="434">
        <f t="shared" si="14"/>
        <v>44196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15">
      <c r="A139" s="432" t="str">
        <f t="shared" si="12"/>
        <v>ДФ ДСК Глобални компании</v>
      </c>
      <c r="B139" s="433" t="str">
        <f t="shared" si="13"/>
        <v>РГ-05-1629</v>
      </c>
      <c r="C139" s="434">
        <f t="shared" si="14"/>
        <v>44196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15">
      <c r="A140" s="432" t="str">
        <f t="shared" si="12"/>
        <v>ДФ ДСК Глобални компании</v>
      </c>
      <c r="B140" s="433" t="str">
        <f t="shared" si="13"/>
        <v>РГ-05-1629</v>
      </c>
      <c r="C140" s="434">
        <f t="shared" si="14"/>
        <v>44196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15">
      <c r="A141" s="432" t="str">
        <f t="shared" si="12"/>
        <v>ДФ ДСК Глобални компании</v>
      </c>
      <c r="B141" s="433" t="str">
        <f t="shared" si="13"/>
        <v>РГ-05-1629</v>
      </c>
      <c r="C141" s="434">
        <f t="shared" si="14"/>
        <v>44196</v>
      </c>
      <c r="D141" s="454" t="s">
        <v>861</v>
      </c>
      <c r="E141" s="455" t="s">
        <v>51</v>
      </c>
      <c r="F141" s="433" t="s">
        <v>1368</v>
      </c>
      <c r="G141" s="437">
        <f>'4-OSK'!I18</f>
        <v>5824167</v>
      </c>
    </row>
    <row r="142" spans="1:7" ht="15">
      <c r="A142" s="432" t="str">
        <f aca="true" t="shared" si="15" ref="A142:A155">dfName</f>
        <v>ДФ ДСК Глобални компании</v>
      </c>
      <c r="B142" s="433" t="str">
        <f aca="true" t="shared" si="16" ref="B142:B155">dfRG</f>
        <v>РГ-05-1629</v>
      </c>
      <c r="C142" s="434">
        <f aca="true" t="shared" si="17" ref="C142:C155">EndDate</f>
        <v>44196</v>
      </c>
      <c r="D142" s="454" t="s">
        <v>862</v>
      </c>
      <c r="E142" s="455" t="s">
        <v>149</v>
      </c>
      <c r="F142" s="433" t="s">
        <v>1368</v>
      </c>
      <c r="G142" s="437">
        <f>'4-OSK'!I19</f>
        <v>-260774</v>
      </c>
    </row>
    <row r="143" spans="1:7" ht="15">
      <c r="A143" s="432" t="str">
        <f t="shared" si="15"/>
        <v>ДФ ДСК Глобални компании</v>
      </c>
      <c r="B143" s="433" t="str">
        <f t="shared" si="16"/>
        <v>РГ-05-1629</v>
      </c>
      <c r="C143" s="434">
        <f t="shared" si="17"/>
        <v>44196</v>
      </c>
      <c r="D143" s="454" t="s">
        <v>863</v>
      </c>
      <c r="E143" s="456" t="s">
        <v>225</v>
      </c>
      <c r="F143" s="433" t="s">
        <v>1368</v>
      </c>
      <c r="G143" s="437">
        <f>'4-OSK'!I20</f>
        <v>1264961</v>
      </c>
    </row>
    <row r="144" spans="1:7" ht="15">
      <c r="A144" s="432" t="str">
        <f t="shared" si="15"/>
        <v>ДФ ДСК Глобални компании</v>
      </c>
      <c r="B144" s="433" t="str">
        <f t="shared" si="16"/>
        <v>РГ-05-1629</v>
      </c>
      <c r="C144" s="434">
        <f t="shared" si="17"/>
        <v>44196</v>
      </c>
      <c r="D144" s="454" t="s">
        <v>864</v>
      </c>
      <c r="E144" s="456" t="s">
        <v>226</v>
      </c>
      <c r="F144" s="433" t="s">
        <v>1368</v>
      </c>
      <c r="G144" s="437">
        <f>'4-OSK'!I21</f>
        <v>-1525735</v>
      </c>
    </row>
    <row r="145" spans="1:7" ht="15">
      <c r="A145" s="432" t="str">
        <f t="shared" si="15"/>
        <v>ДФ ДСК Глобални компании</v>
      </c>
      <c r="B145" s="433" t="str">
        <f t="shared" si="16"/>
        <v>РГ-05-1629</v>
      </c>
      <c r="C145" s="434">
        <f t="shared" si="17"/>
        <v>44196</v>
      </c>
      <c r="D145" s="454" t="s">
        <v>865</v>
      </c>
      <c r="E145" s="455" t="s">
        <v>52</v>
      </c>
      <c r="F145" s="433" t="s">
        <v>1368</v>
      </c>
      <c r="G145" s="437">
        <f>'4-OSK'!I22</f>
        <v>-334944</v>
      </c>
    </row>
    <row r="146" spans="1:7" ht="15">
      <c r="A146" s="432" t="str">
        <f t="shared" si="15"/>
        <v>ДФ ДСК Глобални компании</v>
      </c>
      <c r="B146" s="433" t="str">
        <f t="shared" si="16"/>
        <v>РГ-05-1629</v>
      </c>
      <c r="C146" s="434">
        <f t="shared" si="17"/>
        <v>44196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15">
      <c r="A147" s="432" t="str">
        <f t="shared" si="15"/>
        <v>ДФ ДСК Глобални компании</v>
      </c>
      <c r="B147" s="433" t="str">
        <f t="shared" si="16"/>
        <v>РГ-05-1629</v>
      </c>
      <c r="C147" s="434">
        <f t="shared" si="17"/>
        <v>44196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15">
      <c r="A148" s="432" t="str">
        <f t="shared" si="15"/>
        <v>ДФ ДСК Глобални компании</v>
      </c>
      <c r="B148" s="433" t="str">
        <f t="shared" si="16"/>
        <v>РГ-05-1629</v>
      </c>
      <c r="C148" s="434">
        <f t="shared" si="17"/>
        <v>44196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15">
      <c r="A149" s="432" t="str">
        <f t="shared" si="15"/>
        <v>ДФ ДСК Глобални компании</v>
      </c>
      <c r="B149" s="433" t="str">
        <f t="shared" si="16"/>
        <v>РГ-05-1629</v>
      </c>
      <c r="C149" s="434">
        <f t="shared" si="17"/>
        <v>44196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0.75">
      <c r="A150" s="432" t="str">
        <f t="shared" si="15"/>
        <v>ДФ ДСК Глобални компании</v>
      </c>
      <c r="B150" s="433" t="str">
        <f t="shared" si="16"/>
        <v>РГ-05-1629</v>
      </c>
      <c r="C150" s="434">
        <f t="shared" si="17"/>
        <v>44196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15">
      <c r="A151" s="432" t="str">
        <f t="shared" si="15"/>
        <v>ДФ ДСК Глобални компании</v>
      </c>
      <c r="B151" s="433" t="str">
        <f t="shared" si="16"/>
        <v>РГ-05-1629</v>
      </c>
      <c r="C151" s="434">
        <f t="shared" si="17"/>
        <v>44196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15">
      <c r="A152" s="432" t="str">
        <f t="shared" si="15"/>
        <v>ДФ ДСК Глобални компании</v>
      </c>
      <c r="B152" s="433" t="str">
        <f t="shared" si="16"/>
        <v>РГ-05-1629</v>
      </c>
      <c r="C152" s="434">
        <f t="shared" si="17"/>
        <v>44196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0.75">
      <c r="A153" s="432" t="str">
        <f t="shared" si="15"/>
        <v>ДФ ДСК Глобални компании</v>
      </c>
      <c r="B153" s="433" t="str">
        <f t="shared" si="16"/>
        <v>РГ-05-1629</v>
      </c>
      <c r="C153" s="434">
        <f t="shared" si="17"/>
        <v>44196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15">
      <c r="A154" s="432" t="str">
        <f t="shared" si="15"/>
        <v>ДФ ДСК Глобални компании</v>
      </c>
      <c r="B154" s="433" t="str">
        <f t="shared" si="16"/>
        <v>РГ-05-1629</v>
      </c>
      <c r="C154" s="434">
        <f t="shared" si="17"/>
        <v>44196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15">
      <c r="A155" s="432" t="str">
        <f t="shared" si="15"/>
        <v>ДФ ДСК Глобални компании</v>
      </c>
      <c r="B155" s="433" t="str">
        <f t="shared" si="16"/>
        <v>РГ-05-1629</v>
      </c>
      <c r="C155" s="434">
        <f t="shared" si="17"/>
        <v>44196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1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15">
      <c r="A157" s="432" t="str">
        <f aca="true" t="shared" si="18" ref="A157:A199">dfName</f>
        <v>ДФ ДСК Глобални компании</v>
      </c>
      <c r="B157" s="433" t="str">
        <f aca="true" t="shared" si="19" ref="B157:B199">dfRG</f>
        <v>РГ-05-1629</v>
      </c>
      <c r="C157" s="434">
        <f aca="true" t="shared" si="20" ref="C157:C199">EndDate</f>
        <v>44196</v>
      </c>
      <c r="D157" s="454" t="s">
        <v>865</v>
      </c>
      <c r="E157" s="455" t="s">
        <v>55</v>
      </c>
      <c r="F157" s="433" t="s">
        <v>1368</v>
      </c>
      <c r="G157" s="437">
        <f>'4-OSK'!I34</f>
        <v>5228449</v>
      </c>
    </row>
    <row r="158" spans="1:7" ht="15">
      <c r="A158" s="432" t="str">
        <f t="shared" si="18"/>
        <v>ДФ ДСК Глобални компании</v>
      </c>
      <c r="B158" s="433" t="str">
        <f t="shared" si="19"/>
        <v>РГ-05-1629</v>
      </c>
      <c r="C158" s="434">
        <f t="shared" si="20"/>
        <v>44196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0.75">
      <c r="A159" s="432" t="str">
        <f t="shared" si="18"/>
        <v>ДФ ДСК Глобални компании</v>
      </c>
      <c r="B159" s="433" t="str">
        <f t="shared" si="19"/>
        <v>РГ-05-1629</v>
      </c>
      <c r="C159" s="434">
        <f t="shared" si="20"/>
        <v>44196</v>
      </c>
      <c r="D159" s="454" t="s">
        <v>878</v>
      </c>
      <c r="E159" s="455" t="s">
        <v>56</v>
      </c>
      <c r="F159" s="433" t="s">
        <v>1368</v>
      </c>
      <c r="G159" s="437">
        <f>'4-OSK'!I36</f>
        <v>5228449</v>
      </c>
    </row>
    <row r="160" spans="1:7" ht="15">
      <c r="A160" s="473" t="str">
        <f t="shared" si="18"/>
        <v>ДФ ДСК Глобални компании</v>
      </c>
      <c r="B160" s="474" t="str">
        <f t="shared" si="19"/>
        <v>РГ-05-1629</v>
      </c>
      <c r="C160" s="475">
        <f t="shared" si="20"/>
        <v>44196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">
      <c r="A161" s="473" t="str">
        <f t="shared" si="18"/>
        <v>ДФ ДСК Глобални компании</v>
      </c>
      <c r="B161" s="474" t="str">
        <f t="shared" si="19"/>
        <v>РГ-05-1629</v>
      </c>
      <c r="C161" s="475">
        <f t="shared" si="20"/>
        <v>44196</v>
      </c>
      <c r="D161" s="571" t="s">
        <v>1396</v>
      </c>
      <c r="E161" s="572" t="s">
        <v>1374</v>
      </c>
      <c r="F161" s="474" t="s">
        <v>1409</v>
      </c>
      <c r="G161" s="603">
        <f>'5-DI'!D12</f>
        <v>5903205</v>
      </c>
    </row>
    <row r="162" spans="1:7" ht="15">
      <c r="A162" s="473" t="str">
        <f t="shared" si="18"/>
        <v>ДФ ДСК Глобални компании</v>
      </c>
      <c r="B162" s="474" t="str">
        <f t="shared" si="19"/>
        <v>РГ-05-1629</v>
      </c>
      <c r="C162" s="475">
        <f t="shared" si="20"/>
        <v>44196</v>
      </c>
      <c r="D162" s="571" t="s">
        <v>1397</v>
      </c>
      <c r="E162" s="573" t="s">
        <v>1373</v>
      </c>
      <c r="F162" s="474" t="s">
        <v>1409</v>
      </c>
      <c r="G162" s="603">
        <f>'5-DI'!D13</f>
        <v>5634445</v>
      </c>
    </row>
    <row r="163" spans="1:7" ht="15">
      <c r="A163" s="473" t="str">
        <f t="shared" si="18"/>
        <v>ДФ ДСК Глобални компании</v>
      </c>
      <c r="B163" s="474" t="str">
        <f t="shared" si="19"/>
        <v>РГ-05-1629</v>
      </c>
      <c r="C163" s="475">
        <f t="shared" si="20"/>
        <v>44196</v>
      </c>
      <c r="D163" s="571" t="s">
        <v>1398</v>
      </c>
      <c r="E163" s="574" t="s">
        <v>1386</v>
      </c>
      <c r="F163" s="474" t="s">
        <v>1409</v>
      </c>
      <c r="G163" s="603">
        <f>'5-DI'!D14</f>
        <v>1417505</v>
      </c>
    </row>
    <row r="164" spans="1:7" ht="30.75">
      <c r="A164" s="473" t="str">
        <f t="shared" si="18"/>
        <v>ДФ ДСК Глобални компании</v>
      </c>
      <c r="B164" s="474" t="str">
        <f t="shared" si="19"/>
        <v>РГ-05-1629</v>
      </c>
      <c r="C164" s="475">
        <f t="shared" si="20"/>
        <v>44196</v>
      </c>
      <c r="D164" s="571" t="s">
        <v>1399</v>
      </c>
      <c r="E164" s="574" t="s">
        <v>1388</v>
      </c>
      <c r="F164" s="474" t="s">
        <v>1409</v>
      </c>
      <c r="G164" s="604">
        <f>'5-DI'!D15</f>
        <v>1264961</v>
      </c>
    </row>
    <row r="165" spans="1:7" ht="15">
      <c r="A165" s="473" t="str">
        <f t="shared" si="18"/>
        <v>ДФ ДСК Глобални компании</v>
      </c>
      <c r="B165" s="474" t="str">
        <f t="shared" si="19"/>
        <v>РГ-05-1629</v>
      </c>
      <c r="C165" s="475">
        <f t="shared" si="20"/>
        <v>44196</v>
      </c>
      <c r="D165" s="571" t="s">
        <v>1400</v>
      </c>
      <c r="E165" s="574" t="s">
        <v>1387</v>
      </c>
      <c r="F165" s="474" t="s">
        <v>1409</v>
      </c>
      <c r="G165" s="603">
        <f>'5-DI'!D16</f>
        <v>1686265</v>
      </c>
    </row>
    <row r="166" spans="1:7" ht="30.75">
      <c r="A166" s="473" t="str">
        <f t="shared" si="18"/>
        <v>ДФ ДСК Глобални компании</v>
      </c>
      <c r="B166" s="474" t="str">
        <f t="shared" si="19"/>
        <v>РГ-05-1629</v>
      </c>
      <c r="C166" s="475">
        <f t="shared" si="20"/>
        <v>44196</v>
      </c>
      <c r="D166" s="571" t="s">
        <v>1401</v>
      </c>
      <c r="E166" s="574" t="s">
        <v>1389</v>
      </c>
      <c r="F166" s="474" t="s">
        <v>1409</v>
      </c>
      <c r="G166" s="604">
        <f>'5-DI'!D17</f>
        <v>1525735</v>
      </c>
    </row>
    <row r="167" spans="1:7" ht="30.75">
      <c r="A167" s="473" t="str">
        <f t="shared" si="18"/>
        <v>ДФ ДСК Глобални компании</v>
      </c>
      <c r="B167" s="474" t="str">
        <f t="shared" si="19"/>
        <v>РГ-05-1629</v>
      </c>
      <c r="C167" s="475">
        <f t="shared" si="20"/>
        <v>44196</v>
      </c>
      <c r="D167" s="571" t="s">
        <v>1402</v>
      </c>
      <c r="E167" s="574" t="s">
        <v>1390</v>
      </c>
      <c r="F167" s="474" t="s">
        <v>1409</v>
      </c>
      <c r="G167" s="603">
        <f>'5-DI'!D18</f>
        <v>0.98661</v>
      </c>
    </row>
    <row r="168" spans="1:7" ht="30.75">
      <c r="A168" s="473" t="str">
        <f t="shared" si="18"/>
        <v>ДФ ДСК Глобални компании</v>
      </c>
      <c r="B168" s="474" t="str">
        <f t="shared" si="19"/>
        <v>РГ-05-1629</v>
      </c>
      <c r="C168" s="475">
        <f t="shared" si="20"/>
        <v>44196</v>
      </c>
      <c r="D168" s="571" t="s">
        <v>1403</v>
      </c>
      <c r="E168" s="574" t="s">
        <v>1391</v>
      </c>
      <c r="F168" s="474" t="s">
        <v>1409</v>
      </c>
      <c r="G168" s="603">
        <f>'5-DI'!D19</f>
        <v>0.92794</v>
      </c>
    </row>
    <row r="169" spans="1:7" ht="15">
      <c r="A169" s="473" t="str">
        <f t="shared" si="18"/>
        <v>ДФ ДСК Глобални компании</v>
      </c>
      <c r="B169" s="474" t="str">
        <f t="shared" si="19"/>
        <v>РГ-05-1629</v>
      </c>
      <c r="C169" s="475">
        <f t="shared" si="20"/>
        <v>44196</v>
      </c>
      <c r="D169" s="571" t="s">
        <v>1404</v>
      </c>
      <c r="E169" s="575" t="s">
        <v>1392</v>
      </c>
      <c r="F169" s="474" t="s">
        <v>1409</v>
      </c>
      <c r="G169" s="605">
        <f>'5-DI'!D21</f>
        <v>126604</v>
      </c>
    </row>
    <row r="170" spans="1:7" ht="15">
      <c r="A170" s="473" t="str">
        <f t="shared" si="18"/>
        <v>ДФ ДСК Глобални компании</v>
      </c>
      <c r="B170" s="474" t="str">
        <f t="shared" si="19"/>
        <v>РГ-05-1629</v>
      </c>
      <c r="C170" s="475">
        <f t="shared" si="20"/>
        <v>44196</v>
      </c>
      <c r="D170" s="571" t="s">
        <v>1405</v>
      </c>
      <c r="E170" s="575" t="s">
        <v>1393</v>
      </c>
      <c r="F170" s="474" t="s">
        <v>1409</v>
      </c>
      <c r="G170" s="605">
        <f>'5-DI'!D22</f>
        <v>6099</v>
      </c>
    </row>
    <row r="171" spans="1:7" ht="15">
      <c r="A171" s="473" t="str">
        <f t="shared" si="18"/>
        <v>ДФ ДСК Глобални компании</v>
      </c>
      <c r="B171" s="474" t="str">
        <f t="shared" si="19"/>
        <v>РГ-05-1629</v>
      </c>
      <c r="C171" s="475">
        <f t="shared" si="20"/>
        <v>44196</v>
      </c>
      <c r="D171" s="571" t="s">
        <v>1407</v>
      </c>
      <c r="E171" s="575" t="s">
        <v>1394</v>
      </c>
      <c r="F171" s="474" t="s">
        <v>1409</v>
      </c>
      <c r="G171" s="605">
        <f>'5-DI'!D23</f>
        <v>283</v>
      </c>
    </row>
    <row r="172" spans="1:7" ht="15">
      <c r="A172" s="473" t="str">
        <f t="shared" si="18"/>
        <v>ДФ ДСК Глобални компании</v>
      </c>
      <c r="B172" s="474" t="str">
        <f t="shared" si="19"/>
        <v>РГ-05-1629</v>
      </c>
      <c r="C172" s="475">
        <f t="shared" si="20"/>
        <v>44196</v>
      </c>
      <c r="D172" s="571" t="s">
        <v>1447</v>
      </c>
      <c r="E172" s="575" t="s">
        <v>1443</v>
      </c>
      <c r="F172" s="474" t="s">
        <v>1409</v>
      </c>
      <c r="G172" s="606">
        <f>'5-DI'!D24</f>
        <v>-0.05946625312940268</v>
      </c>
    </row>
    <row r="173" spans="1:7" ht="15">
      <c r="A173" s="473" t="str">
        <f t="shared" si="18"/>
        <v>ДФ ДСК Глобални компании</v>
      </c>
      <c r="B173" s="474" t="str">
        <f t="shared" si="19"/>
        <v>РГ-05-1629</v>
      </c>
      <c r="C173" s="475">
        <f t="shared" si="20"/>
        <v>44196</v>
      </c>
      <c r="D173" s="571" t="s">
        <v>1448</v>
      </c>
      <c r="E173" s="575" t="s">
        <v>1444</v>
      </c>
      <c r="F173" s="474" t="s">
        <v>1409</v>
      </c>
      <c r="G173" s="606">
        <f>'5-DI'!D25</f>
        <v>-0.018713818695059392</v>
      </c>
    </row>
    <row r="174" spans="1:7" ht="15">
      <c r="A174" s="473" t="str">
        <f t="shared" si="18"/>
        <v>ДФ ДСК Глобални компании</v>
      </c>
      <c r="B174" s="474" t="str">
        <f t="shared" si="19"/>
        <v>РГ-05-1629</v>
      </c>
      <c r="C174" s="475">
        <f t="shared" si="20"/>
        <v>44196</v>
      </c>
      <c r="D174" s="571" t="s">
        <v>1449</v>
      </c>
      <c r="E174" s="575" t="s">
        <v>1445</v>
      </c>
      <c r="F174" s="474" t="s">
        <v>1409</v>
      </c>
      <c r="G174" s="606">
        <f>'5-DI'!D26</f>
        <v>-0.05946625312940268</v>
      </c>
    </row>
    <row r="175" spans="1:7" ht="15">
      <c r="A175" s="473" t="str">
        <f t="shared" si="18"/>
        <v>ДФ ДСК Глобални компании</v>
      </c>
      <c r="B175" s="474" t="str">
        <f t="shared" si="19"/>
        <v>РГ-05-1629</v>
      </c>
      <c r="C175" s="475">
        <f t="shared" si="20"/>
        <v>44196</v>
      </c>
      <c r="D175" s="571" t="s">
        <v>1450</v>
      </c>
      <c r="E175" s="575" t="s">
        <v>1446</v>
      </c>
      <c r="F175" s="474" t="s">
        <v>1409</v>
      </c>
      <c r="G175" s="606">
        <f>'5-DI'!D27</f>
        <v>0.23528835484174204</v>
      </c>
    </row>
    <row r="176" spans="1:7" ht="15">
      <c r="A176" s="444" t="str">
        <f t="shared" si="18"/>
        <v>ДФ ДСК Глобални компании</v>
      </c>
      <c r="B176" s="445" t="str">
        <f t="shared" si="19"/>
        <v>РГ-05-1629</v>
      </c>
      <c r="C176" s="446">
        <f t="shared" si="20"/>
        <v>44196</v>
      </c>
      <c r="D176" s="457" t="s">
        <v>880</v>
      </c>
      <c r="E176" s="458" t="s">
        <v>152</v>
      </c>
      <c r="F176" s="445" t="s">
        <v>1369</v>
      </c>
      <c r="G176" s="449">
        <f>'6-NNA'!Q12</f>
        <v>0</v>
      </c>
    </row>
    <row r="177" spans="1:7" ht="15">
      <c r="A177" s="444" t="str">
        <f t="shared" si="18"/>
        <v>ДФ ДСК Глобални компании</v>
      </c>
      <c r="B177" s="445" t="str">
        <f t="shared" si="19"/>
        <v>РГ-05-1629</v>
      </c>
      <c r="C177" s="446">
        <f t="shared" si="20"/>
        <v>44196</v>
      </c>
      <c r="D177" s="457" t="s">
        <v>881</v>
      </c>
      <c r="E177" s="459" t="s">
        <v>110</v>
      </c>
      <c r="F177" s="445" t="s">
        <v>1369</v>
      </c>
      <c r="G177" s="449">
        <f>'6-NNA'!Q13</f>
        <v>0</v>
      </c>
    </row>
    <row r="178" spans="1:7" ht="15">
      <c r="A178" s="444" t="str">
        <f t="shared" si="18"/>
        <v>ДФ ДСК Глобални компании</v>
      </c>
      <c r="B178" s="445" t="str">
        <f t="shared" si="19"/>
        <v>РГ-05-1629</v>
      </c>
      <c r="C178" s="446">
        <f t="shared" si="20"/>
        <v>44196</v>
      </c>
      <c r="D178" s="460" t="s">
        <v>882</v>
      </c>
      <c r="E178" s="461" t="s">
        <v>108</v>
      </c>
      <c r="F178" s="445" t="s">
        <v>1369</v>
      </c>
      <c r="G178" s="449">
        <f>'6-NNA'!Q14</f>
        <v>0</v>
      </c>
    </row>
    <row r="179" spans="1:7" ht="15">
      <c r="A179" s="444" t="str">
        <f t="shared" si="18"/>
        <v>ДФ ДСК Глобални компании</v>
      </c>
      <c r="B179" s="445" t="str">
        <f t="shared" si="19"/>
        <v>РГ-05-1629</v>
      </c>
      <c r="C179" s="446">
        <f t="shared" si="20"/>
        <v>44196</v>
      </c>
      <c r="D179" s="457" t="s">
        <v>883</v>
      </c>
      <c r="E179" s="459" t="s">
        <v>111</v>
      </c>
      <c r="F179" s="445" t="s">
        <v>1369</v>
      </c>
      <c r="G179" s="449">
        <f>'6-NNA'!Q15</f>
        <v>0</v>
      </c>
    </row>
    <row r="180" spans="1:7" ht="15">
      <c r="A180" s="444" t="str">
        <f t="shared" si="18"/>
        <v>ДФ ДСК Глобални компании</v>
      </c>
      <c r="B180" s="445" t="str">
        <f t="shared" si="19"/>
        <v>РГ-05-1629</v>
      </c>
      <c r="C180" s="446">
        <f t="shared" si="20"/>
        <v>44196</v>
      </c>
      <c r="D180" s="457" t="s">
        <v>884</v>
      </c>
      <c r="E180" s="459" t="s">
        <v>10</v>
      </c>
      <c r="F180" s="445" t="s">
        <v>1369</v>
      </c>
      <c r="G180" s="449">
        <f>'6-NNA'!Q16</f>
        <v>0</v>
      </c>
    </row>
    <row r="181" spans="1:7" ht="15">
      <c r="A181" s="444" t="str">
        <f t="shared" si="18"/>
        <v>ДФ ДСК Глобални компании</v>
      </c>
      <c r="B181" s="445" t="str">
        <f t="shared" si="19"/>
        <v>РГ-05-1629</v>
      </c>
      <c r="C181" s="446">
        <f t="shared" si="20"/>
        <v>44196</v>
      </c>
      <c r="D181" s="457" t="s">
        <v>885</v>
      </c>
      <c r="E181" s="458" t="s">
        <v>153</v>
      </c>
      <c r="F181" s="445" t="s">
        <v>1369</v>
      </c>
      <c r="G181" s="449">
        <f>'6-NNA'!Q17</f>
        <v>0</v>
      </c>
    </row>
    <row r="182" spans="1:7" ht="15">
      <c r="A182" s="444" t="str">
        <f t="shared" si="18"/>
        <v>ДФ ДСК Глобални компании</v>
      </c>
      <c r="B182" s="445" t="str">
        <f t="shared" si="19"/>
        <v>РГ-05-1629</v>
      </c>
      <c r="C182" s="446">
        <f t="shared" si="20"/>
        <v>44196</v>
      </c>
      <c r="D182" s="462" t="s">
        <v>886</v>
      </c>
      <c r="E182" s="463" t="s">
        <v>1370</v>
      </c>
      <c r="F182" s="445" t="s">
        <v>1369</v>
      </c>
      <c r="G182" s="449">
        <f>'6-NNA'!Q18</f>
        <v>0</v>
      </c>
    </row>
    <row r="183" spans="1:7" ht="15">
      <c r="A183" s="464" t="str">
        <f t="shared" si="18"/>
        <v>ДФ ДСК Глобални компании</v>
      </c>
      <c r="B183" s="465" t="str">
        <f t="shared" si="19"/>
        <v>РГ-05-1629</v>
      </c>
      <c r="C183" s="466">
        <f t="shared" si="20"/>
        <v>44196</v>
      </c>
      <c r="D183" s="467"/>
      <c r="E183" s="468" t="s">
        <v>85</v>
      </c>
      <c r="F183" s="465" t="s">
        <v>1371</v>
      </c>
      <c r="G183" s="469" t="str">
        <f>'7-RP'!C12</f>
        <v> </v>
      </c>
    </row>
    <row r="184" spans="1:7" ht="15">
      <c r="A184" s="464" t="str">
        <f t="shared" si="18"/>
        <v>ДФ ДСК Глобални компании</v>
      </c>
      <c r="B184" s="465" t="str">
        <f t="shared" si="19"/>
        <v>РГ-05-1629</v>
      </c>
      <c r="C184" s="466">
        <f t="shared" si="20"/>
        <v>44196</v>
      </c>
      <c r="D184" s="470" t="s">
        <v>887</v>
      </c>
      <c r="E184" s="471" t="s">
        <v>154</v>
      </c>
      <c r="F184" s="465" t="s">
        <v>1371</v>
      </c>
      <c r="G184" s="469">
        <f>'7-RP'!C13</f>
        <v>0</v>
      </c>
    </row>
    <row r="185" spans="1:7" ht="15">
      <c r="A185" s="464" t="str">
        <f t="shared" si="18"/>
        <v>ДФ ДСК Глобални компании</v>
      </c>
      <c r="B185" s="465" t="str">
        <f t="shared" si="19"/>
        <v>РГ-05-1629</v>
      </c>
      <c r="C185" s="466">
        <f t="shared" si="20"/>
        <v>44196</v>
      </c>
      <c r="D185" s="470" t="s">
        <v>888</v>
      </c>
      <c r="E185" s="471" t="s">
        <v>155</v>
      </c>
      <c r="F185" s="465" t="s">
        <v>1371</v>
      </c>
      <c r="G185" s="469">
        <f>'7-RP'!C14</f>
        <v>0</v>
      </c>
    </row>
    <row r="186" spans="1:7" ht="15">
      <c r="A186" s="464" t="str">
        <f t="shared" si="18"/>
        <v>ДФ ДСК Глобални компании</v>
      </c>
      <c r="B186" s="465" t="str">
        <f t="shared" si="19"/>
        <v>РГ-05-1629</v>
      </c>
      <c r="C186" s="466">
        <f t="shared" si="20"/>
        <v>44196</v>
      </c>
      <c r="D186" s="470" t="s">
        <v>889</v>
      </c>
      <c r="E186" s="471" t="s">
        <v>156</v>
      </c>
      <c r="F186" s="465" t="s">
        <v>1371</v>
      </c>
      <c r="G186" s="469">
        <f>'7-RP'!C15</f>
        <v>0</v>
      </c>
    </row>
    <row r="187" spans="1:7" ht="15">
      <c r="A187" s="464" t="str">
        <f t="shared" si="18"/>
        <v>ДФ ДСК Глобални компании</v>
      </c>
      <c r="B187" s="465" t="str">
        <f t="shared" si="19"/>
        <v>РГ-05-1629</v>
      </c>
      <c r="C187" s="466">
        <f t="shared" si="20"/>
        <v>44196</v>
      </c>
      <c r="D187" s="470" t="s">
        <v>890</v>
      </c>
      <c r="E187" s="471" t="s">
        <v>157</v>
      </c>
      <c r="F187" s="465" t="s">
        <v>1371</v>
      </c>
      <c r="G187" s="469">
        <f>'7-RP'!C16</f>
        <v>0</v>
      </c>
    </row>
    <row r="188" spans="1:7" ht="15">
      <c r="A188" s="464" t="str">
        <f t="shared" si="18"/>
        <v>ДФ ДСК Глобални компании</v>
      </c>
      <c r="B188" s="465" t="str">
        <f t="shared" si="19"/>
        <v>РГ-05-1629</v>
      </c>
      <c r="C188" s="466">
        <f t="shared" si="20"/>
        <v>44196</v>
      </c>
      <c r="D188" s="470" t="s">
        <v>891</v>
      </c>
      <c r="E188" s="472" t="s">
        <v>96</v>
      </c>
      <c r="F188" s="465" t="s">
        <v>1371</v>
      </c>
      <c r="G188" s="469">
        <f>'7-RP'!C17</f>
        <v>0</v>
      </c>
    </row>
    <row r="189" spans="1:7" ht="15">
      <c r="A189" s="464" t="str">
        <f t="shared" si="18"/>
        <v>ДФ ДСК Глобални компании</v>
      </c>
      <c r="B189" s="465" t="str">
        <f t="shared" si="19"/>
        <v>РГ-05-1629</v>
      </c>
      <c r="C189" s="466">
        <f t="shared" si="20"/>
        <v>44196</v>
      </c>
      <c r="D189" s="470" t="s">
        <v>892</v>
      </c>
      <c r="E189" s="472" t="s">
        <v>104</v>
      </c>
      <c r="F189" s="465" t="s">
        <v>1371</v>
      </c>
      <c r="G189" s="469">
        <f>'7-RP'!C18</f>
        <v>0</v>
      </c>
    </row>
    <row r="190" spans="1:7" ht="15">
      <c r="A190" s="464" t="str">
        <f t="shared" si="18"/>
        <v>ДФ ДСК Глобални компании</v>
      </c>
      <c r="B190" s="465" t="str">
        <f t="shared" si="19"/>
        <v>РГ-05-1629</v>
      </c>
      <c r="C190" s="466">
        <f t="shared" si="20"/>
        <v>44196</v>
      </c>
      <c r="D190" s="470" t="s">
        <v>992</v>
      </c>
      <c r="E190" s="472" t="s">
        <v>10</v>
      </c>
      <c r="F190" s="465" t="s">
        <v>1371</v>
      </c>
      <c r="G190" s="469">
        <f>'7-RP'!C19</f>
        <v>0</v>
      </c>
    </row>
    <row r="191" spans="1:7" ht="30.75">
      <c r="A191" s="464" t="str">
        <f t="shared" si="18"/>
        <v>ДФ ДСК Глобални компании</v>
      </c>
      <c r="B191" s="465" t="str">
        <f t="shared" si="19"/>
        <v>РГ-05-1629</v>
      </c>
      <c r="C191" s="466">
        <f t="shared" si="20"/>
        <v>44196</v>
      </c>
      <c r="D191" s="470" t="s">
        <v>893</v>
      </c>
      <c r="E191" s="471" t="s">
        <v>158</v>
      </c>
      <c r="F191" s="465" t="s">
        <v>1371</v>
      </c>
      <c r="G191" s="469">
        <f>'7-RP'!C20</f>
        <v>0</v>
      </c>
    </row>
    <row r="192" spans="1:7" ht="15">
      <c r="A192" s="464" t="str">
        <f t="shared" si="18"/>
        <v>ДФ ДСК Глобални компании</v>
      </c>
      <c r="B192" s="465" t="str">
        <f t="shared" si="19"/>
        <v>РГ-05-1629</v>
      </c>
      <c r="C192" s="466">
        <f t="shared" si="20"/>
        <v>44196</v>
      </c>
      <c r="D192" s="470" t="s">
        <v>894</v>
      </c>
      <c r="E192" s="472" t="s">
        <v>99</v>
      </c>
      <c r="F192" s="465" t="s">
        <v>1371</v>
      </c>
      <c r="G192" s="469">
        <f>'7-RP'!C21</f>
        <v>0</v>
      </c>
    </row>
    <row r="193" spans="1:7" ht="15">
      <c r="A193" s="464" t="str">
        <f t="shared" si="18"/>
        <v>ДФ ДСК Глобални компании</v>
      </c>
      <c r="B193" s="465" t="str">
        <f t="shared" si="19"/>
        <v>РГ-05-1629</v>
      </c>
      <c r="C193" s="466">
        <f t="shared" si="20"/>
        <v>44196</v>
      </c>
      <c r="D193" s="470" t="s">
        <v>895</v>
      </c>
      <c r="E193" s="472" t="s">
        <v>97</v>
      </c>
      <c r="F193" s="465" t="s">
        <v>1371</v>
      </c>
      <c r="G193" s="469">
        <f>'7-RP'!C22</f>
        <v>0</v>
      </c>
    </row>
    <row r="194" spans="1:7" ht="15">
      <c r="A194" s="464" t="str">
        <f t="shared" si="18"/>
        <v>ДФ ДСК Глобални компании</v>
      </c>
      <c r="B194" s="465" t="str">
        <f t="shared" si="19"/>
        <v>РГ-05-1629</v>
      </c>
      <c r="C194" s="466">
        <f t="shared" si="20"/>
        <v>44196</v>
      </c>
      <c r="D194" s="470" t="s">
        <v>896</v>
      </c>
      <c r="E194" s="472" t="s">
        <v>10</v>
      </c>
      <c r="F194" s="465" t="s">
        <v>1371</v>
      </c>
      <c r="G194" s="469">
        <f>'7-RP'!C23</f>
        <v>0</v>
      </c>
    </row>
    <row r="195" spans="1:7" ht="15">
      <c r="A195" s="464" t="str">
        <f t="shared" si="18"/>
        <v>ДФ ДСК Глобални компании</v>
      </c>
      <c r="B195" s="465" t="str">
        <f t="shared" si="19"/>
        <v>РГ-05-1629</v>
      </c>
      <c r="C195" s="466">
        <f t="shared" si="20"/>
        <v>44196</v>
      </c>
      <c r="D195" s="470" t="s">
        <v>897</v>
      </c>
      <c r="E195" s="471" t="s">
        <v>119</v>
      </c>
      <c r="F195" s="465" t="s">
        <v>1371</v>
      </c>
      <c r="G195" s="469">
        <f>'7-RP'!C24</f>
        <v>0</v>
      </c>
    </row>
    <row r="196" spans="1:7" ht="15">
      <c r="A196" s="464" t="str">
        <f t="shared" si="18"/>
        <v>ДФ ДСК Глобални компании</v>
      </c>
      <c r="B196" s="465" t="str">
        <f t="shared" si="19"/>
        <v>РГ-05-1629</v>
      </c>
      <c r="C196" s="466">
        <f t="shared" si="20"/>
        <v>44196</v>
      </c>
      <c r="D196" s="470" t="s">
        <v>898</v>
      </c>
      <c r="E196" s="468" t="s">
        <v>71</v>
      </c>
      <c r="F196" s="465" t="s">
        <v>1371</v>
      </c>
      <c r="G196" s="469">
        <f>'7-RP'!C25</f>
        <v>0</v>
      </c>
    </row>
    <row r="197" spans="1:7" ht="15">
      <c r="A197" s="473" t="str">
        <f t="shared" si="18"/>
        <v>ДФ ДСК Глобални компании</v>
      </c>
      <c r="B197" s="474" t="str">
        <f t="shared" si="19"/>
        <v>РГ-05-1629</v>
      </c>
      <c r="C197" s="475">
        <f t="shared" si="20"/>
        <v>44196</v>
      </c>
      <c r="D197" s="476"/>
      <c r="E197" s="477" t="s">
        <v>86</v>
      </c>
      <c r="F197" s="474" t="s">
        <v>1372</v>
      </c>
      <c r="G197" s="478">
        <f>'7-RP'!C31</f>
        <v>0</v>
      </c>
    </row>
    <row r="198" spans="1:7" ht="15">
      <c r="A198" s="473" t="str">
        <f t="shared" si="18"/>
        <v>ДФ ДСК Глобални компании</v>
      </c>
      <c r="B198" s="474" t="str">
        <f t="shared" si="19"/>
        <v>РГ-05-1629</v>
      </c>
      <c r="C198" s="475">
        <f t="shared" si="20"/>
        <v>44196</v>
      </c>
      <c r="D198" s="479" t="s">
        <v>899</v>
      </c>
      <c r="E198" s="480" t="s">
        <v>87</v>
      </c>
      <c r="F198" s="474" t="s">
        <v>1372</v>
      </c>
      <c r="G198" s="478">
        <f>'7-RP'!C32</f>
        <v>0</v>
      </c>
    </row>
    <row r="199" spans="1:7" ht="15">
      <c r="A199" s="473" t="str">
        <f t="shared" si="18"/>
        <v>ДФ ДСК Глобални компании</v>
      </c>
      <c r="B199" s="474" t="str">
        <f t="shared" si="19"/>
        <v>РГ-05-1629</v>
      </c>
      <c r="C199" s="475">
        <f t="shared" si="20"/>
        <v>44196</v>
      </c>
      <c r="D199" s="479" t="s">
        <v>900</v>
      </c>
      <c r="E199" s="480" t="s">
        <v>911</v>
      </c>
      <c r="F199" s="474" t="s">
        <v>1372</v>
      </c>
      <c r="G199" s="478">
        <f>'7-RP'!C33</f>
        <v>0</v>
      </c>
    </row>
    <row r="200" spans="1:7" ht="15">
      <c r="A200" s="473" t="str">
        <f aca="true" t="shared" si="21" ref="A200:A212">dfName</f>
        <v>ДФ ДСК Глобални компании</v>
      </c>
      <c r="B200" s="474" t="str">
        <f aca="true" t="shared" si="22" ref="B200:B212">dfRG</f>
        <v>РГ-05-1629</v>
      </c>
      <c r="C200" s="475">
        <f aca="true" t="shared" si="23" ref="C200:C212">EndDate</f>
        <v>44196</v>
      </c>
      <c r="D200" s="479" t="s">
        <v>901</v>
      </c>
      <c r="E200" s="481" t="s">
        <v>159</v>
      </c>
      <c r="F200" s="474" t="s">
        <v>1372</v>
      </c>
      <c r="G200" s="478">
        <f>'7-RP'!C34</f>
        <v>0</v>
      </c>
    </row>
    <row r="201" spans="1:7" ht="15">
      <c r="A201" s="473" t="str">
        <f t="shared" si="21"/>
        <v>ДФ ДСК Глобални компании</v>
      </c>
      <c r="B201" s="474" t="str">
        <f t="shared" si="22"/>
        <v>РГ-05-1629</v>
      </c>
      <c r="C201" s="475">
        <f t="shared" si="23"/>
        <v>44196</v>
      </c>
      <c r="D201" s="479" t="s">
        <v>902</v>
      </c>
      <c r="E201" s="481" t="s">
        <v>98</v>
      </c>
      <c r="F201" s="474" t="s">
        <v>1372</v>
      </c>
      <c r="G201" s="478">
        <f>'7-RP'!C35</f>
        <v>0</v>
      </c>
    </row>
    <row r="202" spans="1:7" ht="15">
      <c r="A202" s="473" t="str">
        <f t="shared" si="21"/>
        <v>ДФ ДСК Глобални компании</v>
      </c>
      <c r="B202" s="474" t="str">
        <f t="shared" si="22"/>
        <v>РГ-05-1629</v>
      </c>
      <c r="C202" s="475">
        <f t="shared" si="23"/>
        <v>44196</v>
      </c>
      <c r="D202" s="479" t="s">
        <v>903</v>
      </c>
      <c r="E202" s="481" t="s">
        <v>118</v>
      </c>
      <c r="F202" s="474" t="s">
        <v>1372</v>
      </c>
      <c r="G202" s="478">
        <f>'7-RP'!C36</f>
        <v>0</v>
      </c>
    </row>
    <row r="203" spans="1:7" ht="15">
      <c r="A203" s="473" t="str">
        <f t="shared" si="21"/>
        <v>ДФ ДСК Глобални компании</v>
      </c>
      <c r="B203" s="474" t="str">
        <f t="shared" si="22"/>
        <v>РГ-05-1629</v>
      </c>
      <c r="C203" s="475">
        <f t="shared" si="23"/>
        <v>44196</v>
      </c>
      <c r="D203" s="479" t="s">
        <v>904</v>
      </c>
      <c r="E203" s="480" t="s">
        <v>120</v>
      </c>
      <c r="F203" s="474" t="s">
        <v>1372</v>
      </c>
      <c r="G203" s="478">
        <f>'7-RP'!C37</f>
        <v>0</v>
      </c>
    </row>
    <row r="204" spans="1:7" ht="15">
      <c r="A204" s="473" t="str">
        <f t="shared" si="21"/>
        <v>ДФ ДСК Глобални компании</v>
      </c>
      <c r="B204" s="474" t="str">
        <f t="shared" si="22"/>
        <v>РГ-05-1629</v>
      </c>
      <c r="C204" s="475">
        <f t="shared" si="23"/>
        <v>44196</v>
      </c>
      <c r="D204" s="479" t="s">
        <v>905</v>
      </c>
      <c r="E204" s="480" t="s">
        <v>139</v>
      </c>
      <c r="F204" s="474" t="s">
        <v>1372</v>
      </c>
      <c r="G204" s="478">
        <f>'7-RP'!C38</f>
        <v>0</v>
      </c>
    </row>
    <row r="205" spans="1:7" ht="15">
      <c r="A205" s="473" t="str">
        <f t="shared" si="21"/>
        <v>ДФ ДСК Глобални компании</v>
      </c>
      <c r="B205" s="474" t="str">
        <f t="shared" si="22"/>
        <v>РГ-05-1629</v>
      </c>
      <c r="C205" s="475">
        <f t="shared" si="23"/>
        <v>44196</v>
      </c>
      <c r="D205" s="479" t="s">
        <v>906</v>
      </c>
      <c r="E205" s="480" t="s">
        <v>102</v>
      </c>
      <c r="F205" s="474" t="s">
        <v>1372</v>
      </c>
      <c r="G205" s="478">
        <f>'7-RP'!C39</f>
        <v>0</v>
      </c>
    </row>
    <row r="206" spans="1:7" ht="15">
      <c r="A206" s="473" t="str">
        <f t="shared" si="21"/>
        <v>ДФ ДСК Глобални компании</v>
      </c>
      <c r="B206" s="474" t="str">
        <f t="shared" si="22"/>
        <v>РГ-05-1629</v>
      </c>
      <c r="C206" s="475">
        <f t="shared" si="23"/>
        <v>44196</v>
      </c>
      <c r="D206" s="479" t="s">
        <v>907</v>
      </c>
      <c r="E206" s="480" t="s">
        <v>103</v>
      </c>
      <c r="F206" s="474" t="s">
        <v>1372</v>
      </c>
      <c r="G206" s="478">
        <f>'7-RP'!C40</f>
        <v>0</v>
      </c>
    </row>
    <row r="207" spans="1:7" ht="15">
      <c r="A207" s="473" t="str">
        <f t="shared" si="21"/>
        <v>ДФ ДСК Глобални компании</v>
      </c>
      <c r="B207" s="474" t="str">
        <f t="shared" si="22"/>
        <v>РГ-05-1629</v>
      </c>
      <c r="C207" s="475">
        <f t="shared" si="23"/>
        <v>44196</v>
      </c>
      <c r="D207" s="479" t="s">
        <v>908</v>
      </c>
      <c r="E207" s="480" t="s">
        <v>993</v>
      </c>
      <c r="F207" s="474" t="s">
        <v>1372</v>
      </c>
      <c r="G207" s="478">
        <f>'7-RP'!C41</f>
        <v>0</v>
      </c>
    </row>
    <row r="208" spans="1:7" ht="30.75">
      <c r="A208" s="473" t="str">
        <f t="shared" si="21"/>
        <v>ДФ ДСК Глобални компании</v>
      </c>
      <c r="B208" s="474" t="str">
        <f t="shared" si="22"/>
        <v>РГ-05-1629</v>
      </c>
      <c r="C208" s="475">
        <f t="shared" si="23"/>
        <v>44196</v>
      </c>
      <c r="D208" s="479" t="s">
        <v>909</v>
      </c>
      <c r="E208" s="480" t="s">
        <v>994</v>
      </c>
      <c r="F208" s="474" t="s">
        <v>1372</v>
      </c>
      <c r="G208" s="478">
        <f>'7-RP'!C42</f>
        <v>0</v>
      </c>
    </row>
    <row r="209" spans="1:7" ht="30.75">
      <c r="A209" s="473" t="str">
        <f t="shared" si="21"/>
        <v>ДФ ДСК Глобални компании</v>
      </c>
      <c r="B209" s="474" t="str">
        <f t="shared" si="22"/>
        <v>РГ-05-1629</v>
      </c>
      <c r="C209" s="475">
        <f t="shared" si="23"/>
        <v>44196</v>
      </c>
      <c r="D209" s="479" t="s">
        <v>913</v>
      </c>
      <c r="E209" s="480" t="s">
        <v>142</v>
      </c>
      <c r="F209" s="474" t="s">
        <v>1372</v>
      </c>
      <c r="G209" s="478">
        <f>'7-RP'!C43</f>
        <v>0</v>
      </c>
    </row>
    <row r="210" spans="1:7" ht="15">
      <c r="A210" s="473" t="str">
        <f t="shared" si="21"/>
        <v>ДФ ДСК Глобални компании</v>
      </c>
      <c r="B210" s="474" t="str">
        <f t="shared" si="22"/>
        <v>РГ-05-1629</v>
      </c>
      <c r="C210" s="475">
        <f t="shared" si="23"/>
        <v>44196</v>
      </c>
      <c r="D210" s="479" t="s">
        <v>996</v>
      </c>
      <c r="E210" s="480" t="s">
        <v>995</v>
      </c>
      <c r="F210" s="474" t="s">
        <v>1372</v>
      </c>
      <c r="G210" s="478">
        <f>'7-RP'!C44</f>
        <v>0</v>
      </c>
    </row>
    <row r="211" spans="1:7" ht="15">
      <c r="A211" s="473" t="str">
        <f t="shared" si="21"/>
        <v>ДФ ДСК Глобални компании</v>
      </c>
      <c r="B211" s="474" t="str">
        <f t="shared" si="22"/>
        <v>РГ-05-1629</v>
      </c>
      <c r="C211" s="475">
        <f t="shared" si="23"/>
        <v>44196</v>
      </c>
      <c r="D211" s="479" t="s">
        <v>997</v>
      </c>
      <c r="E211" s="481" t="s">
        <v>88</v>
      </c>
      <c r="F211" s="474" t="s">
        <v>1372</v>
      </c>
      <c r="G211" s="478">
        <f>'7-RP'!C45</f>
        <v>0</v>
      </c>
    </row>
    <row r="212" spans="1:7" ht="15.75" thickBot="1">
      <c r="A212" s="482" t="str">
        <f t="shared" si="21"/>
        <v>ДФ ДСК Глобални компании</v>
      </c>
      <c r="B212" s="483" t="str">
        <f t="shared" si="22"/>
        <v>РГ-05-1629</v>
      </c>
      <c r="C212" s="484">
        <f t="shared" si="23"/>
        <v>44196</v>
      </c>
      <c r="D212" s="485" t="s">
        <v>910</v>
      </c>
      <c r="E212" s="486" t="s">
        <v>75</v>
      </c>
      <c r="F212" s="483" t="s">
        <v>1372</v>
      </c>
      <c r="G212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">
      <selection activeCell="G38" sqref="G38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">
      <c r="H1" s="133" t="s">
        <v>1451</v>
      </c>
    </row>
    <row r="2" spans="1:8" ht="1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">
      <c r="A3" s="40" t="str">
        <f>CONCATENATE("на ",UPPER(dfName))</f>
        <v>на ДФ ДСК ГЛОБАЛНИ КОМПАНИИ</v>
      </c>
      <c r="B3" s="40"/>
      <c r="C3" s="40"/>
      <c r="D3" s="40"/>
      <c r="E3" s="40"/>
      <c r="F3" s="41"/>
      <c r="G3" s="113"/>
      <c r="H3" s="113"/>
    </row>
    <row r="4" spans="1:8" ht="15">
      <c r="A4" s="91" t="str">
        <f>CONCATENATE("към ",TEXT(EndDate,"dd.mm.yyyy")," г.")</f>
        <v>към 31.12.2020 г.</v>
      </c>
      <c r="B4" s="91"/>
      <c r="C4" s="91"/>
      <c r="D4" s="91"/>
      <c r="E4" s="91"/>
      <c r="F4" s="224" t="s">
        <v>914</v>
      </c>
      <c r="G4" s="233">
        <f>ReportedCompletionDate</f>
        <v>44274</v>
      </c>
      <c r="H4" s="105"/>
    </row>
    <row r="5" spans="1:8" ht="1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5634445</v>
      </c>
      <c r="H11" s="250">
        <v>5903205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0.7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213521</v>
      </c>
      <c r="H13" s="230">
        <v>205535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213521</v>
      </c>
      <c r="H16" s="251">
        <f>SUM(H13:H15)</f>
        <v>205535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-284573</v>
      </c>
      <c r="H18" s="243">
        <f>SUM(H19:H20)</f>
        <v>-875858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>
        <v>662750</v>
      </c>
      <c r="H19" s="230">
        <v>71465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-947323</v>
      </c>
      <c r="H20" s="230">
        <v>-947323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/>
      <c r="H21" s="230">
        <v>591285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">
      <c r="A22" s="127" t="s">
        <v>9</v>
      </c>
      <c r="B22" s="229" t="s">
        <v>173</v>
      </c>
      <c r="C22" s="230">
        <v>1222747</v>
      </c>
      <c r="D22" s="230">
        <v>1689567</v>
      </c>
      <c r="E22" s="285" t="s">
        <v>990</v>
      </c>
      <c r="F22" s="229" t="s">
        <v>991</v>
      </c>
      <c r="G22" s="230">
        <v>-334944</v>
      </c>
      <c r="H22" s="230"/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-619517</v>
      </c>
      <c r="H23" s="251">
        <f>H19+H21+H20+H22</f>
        <v>-284573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5228449</v>
      </c>
      <c r="H24" s="251">
        <f>H11+H16+H23</f>
        <v>5824167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">
      <c r="A25" s="128" t="s">
        <v>11</v>
      </c>
      <c r="B25" s="262" t="s">
        <v>176</v>
      </c>
      <c r="C25" s="251">
        <f>SUM(C21:C24)</f>
        <v>1222747</v>
      </c>
      <c r="D25" s="251">
        <f>SUM(D21:D24)</f>
        <v>1689567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">
      <c r="A27" s="127" t="s">
        <v>137</v>
      </c>
      <c r="B27" s="229" t="s">
        <v>177</v>
      </c>
      <c r="C27" s="243">
        <f>SUM(C28:C31)</f>
        <v>2158338</v>
      </c>
      <c r="D27" s="243">
        <f>SUM(D28:D31)</f>
        <v>3204407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">
      <c r="A28" s="293" t="s">
        <v>92</v>
      </c>
      <c r="B28" s="229" t="s">
        <v>178</v>
      </c>
      <c r="C28" s="230">
        <v>2158338</v>
      </c>
      <c r="D28" s="230">
        <v>3204407</v>
      </c>
      <c r="E28" s="124" t="s">
        <v>125</v>
      </c>
      <c r="F28" s="261" t="s">
        <v>208</v>
      </c>
      <c r="G28" s="243">
        <f>SUM(G29:G31)</f>
        <v>13374</v>
      </c>
      <c r="H28" s="243">
        <f>SUM(H29:H31)</f>
        <v>10249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350</v>
      </c>
      <c r="H29" s="257">
        <v>340</v>
      </c>
    </row>
    <row r="30" spans="1:8" ht="1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13024</v>
      </c>
      <c r="H30" s="257">
        <v>9909</v>
      </c>
    </row>
    <row r="31" spans="1:8" ht="1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">
      <c r="A33" s="127" t="s">
        <v>130</v>
      </c>
      <c r="B33" s="229" t="s">
        <v>183</v>
      </c>
      <c r="C33" s="257">
        <v>1861073</v>
      </c>
      <c r="D33" s="257">
        <v>943498</v>
      </c>
      <c r="E33" s="127" t="s">
        <v>139</v>
      </c>
      <c r="F33" s="229" t="s">
        <v>213</v>
      </c>
      <c r="G33" s="257"/>
      <c r="H33" s="257"/>
    </row>
    <row r="34" spans="1:8" ht="1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">
      <c r="A37" s="128" t="s">
        <v>12</v>
      </c>
      <c r="B37" s="229" t="s">
        <v>187</v>
      </c>
      <c r="C37" s="242">
        <f>SUM(C32:C36)+C27</f>
        <v>4019411</v>
      </c>
      <c r="D37" s="242">
        <f>SUM(D32:D36)+D27</f>
        <v>4147905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>
        <v>24</v>
      </c>
      <c r="H38" s="257">
        <v>53</v>
      </c>
    </row>
    <row r="39" spans="1:8" ht="1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>
        <v>857</v>
      </c>
      <c r="H39" s="257">
        <v>3003</v>
      </c>
    </row>
    <row r="40" spans="1:8" ht="1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14255</v>
      </c>
      <c r="H40" s="258">
        <f>SUM(H32:H39)+H28+H27</f>
        <v>13305</v>
      </c>
    </row>
    <row r="41" spans="1:8" ht="1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">
      <c r="A42" s="124" t="s">
        <v>101</v>
      </c>
      <c r="B42" s="261" t="s">
        <v>191</v>
      </c>
      <c r="C42" s="257">
        <v>546</v>
      </c>
      <c r="D42" s="257"/>
      <c r="E42" s="127"/>
      <c r="F42" s="229"/>
      <c r="G42" s="242"/>
      <c r="H42" s="242"/>
    </row>
    <row r="43" spans="1:8" ht="15">
      <c r="A43" s="126" t="s">
        <v>13</v>
      </c>
      <c r="B43" s="222" t="s">
        <v>192</v>
      </c>
      <c r="C43" s="258">
        <f>SUM(C39:C42)</f>
        <v>546</v>
      </c>
      <c r="D43" s="258">
        <f>SUM(D39:D42)</f>
        <v>0</v>
      </c>
      <c r="E43" s="127"/>
      <c r="F43" s="229"/>
      <c r="G43" s="242"/>
      <c r="H43" s="242"/>
    </row>
    <row r="44" spans="1:8" ht="1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">
      <c r="A45" s="126" t="s">
        <v>34</v>
      </c>
      <c r="B45" s="222" t="s">
        <v>194</v>
      </c>
      <c r="C45" s="258">
        <f>C25+C37+C43+C44</f>
        <v>5242704</v>
      </c>
      <c r="D45" s="258">
        <f>D25+D37+D43+D44</f>
        <v>5837472</v>
      </c>
      <c r="E45" s="127"/>
      <c r="F45" s="229"/>
      <c r="G45" s="242"/>
      <c r="H45" s="242"/>
    </row>
    <row r="46" spans="1:8" ht="15">
      <c r="A46" s="127"/>
      <c r="B46" s="229"/>
      <c r="C46" s="242"/>
      <c r="D46" s="242"/>
      <c r="E46" s="127"/>
      <c r="F46" s="229"/>
      <c r="G46" s="242"/>
      <c r="H46" s="242"/>
    </row>
    <row r="47" spans="1:8" ht="15">
      <c r="A47" s="263" t="s">
        <v>36</v>
      </c>
      <c r="B47" s="222" t="s">
        <v>195</v>
      </c>
      <c r="C47" s="607">
        <f>C18+C45</f>
        <v>5242704</v>
      </c>
      <c r="D47" s="607">
        <f>D18+D45</f>
        <v>5837472</v>
      </c>
      <c r="E47" s="263" t="s">
        <v>35</v>
      </c>
      <c r="F47" s="222" t="s">
        <v>221</v>
      </c>
      <c r="G47" s="608">
        <f>G24+G40</f>
        <v>5242704</v>
      </c>
      <c r="H47" s="608">
        <f>H24+H40</f>
        <v>5837472</v>
      </c>
    </row>
    <row r="48" spans="3:9" ht="15">
      <c r="C48" s="130"/>
      <c r="D48" s="130"/>
      <c r="E48" s="130"/>
      <c r="G48" s="130"/>
      <c r="H48" s="130"/>
      <c r="I48" s="130"/>
    </row>
    <row r="49" spans="1:9" ht="1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">
      <c r="C51" s="130"/>
      <c r="D51" s="130"/>
      <c r="E51" s="130"/>
      <c r="G51" s="130"/>
      <c r="H51" s="130"/>
      <c r="I51" s="130"/>
    </row>
    <row r="52" spans="4:8" ht="15">
      <c r="D52" s="130"/>
      <c r="E52" s="130"/>
      <c r="G52" s="131"/>
      <c r="H52" s="131"/>
    </row>
    <row r="53" spans="1:9" ht="1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">
      <c r="I54" s="130"/>
    </row>
    <row r="55" spans="1:9" ht="1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"/>
    <row r="66" s="123" customFormat="1" ht="15"/>
    <row r="67" s="123" customFormat="1" ht="15"/>
    <row r="68" s="123" customFormat="1" ht="15"/>
    <row r="69" s="123" customFormat="1" ht="15"/>
    <row r="70" s="123" customFormat="1" ht="15"/>
    <row r="71" s="123" customFormat="1" ht="15"/>
    <row r="72" s="123" customFormat="1" ht="15"/>
    <row r="73" s="123" customFormat="1" ht="15"/>
    <row r="74" s="123" customFormat="1" ht="15"/>
    <row r="75" s="123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62" zoomScaleNormal="62" zoomScalePageLayoutView="0" workbookViewId="0" topLeftCell="A1">
      <selection activeCell="G16" sqref="G16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">
      <c r="H1" s="133" t="s">
        <v>1452</v>
      </c>
    </row>
    <row r="2" spans="1:6" ht="15">
      <c r="A2" s="82" t="s">
        <v>955</v>
      </c>
      <c r="B2" s="90"/>
      <c r="C2" s="89"/>
      <c r="D2" s="86"/>
      <c r="E2" s="90"/>
      <c r="F2" s="220"/>
    </row>
    <row r="3" spans="1:6" ht="15">
      <c r="A3" s="40" t="str">
        <f>CONCATENATE("на ",UPPER(dfName))</f>
        <v>на ДФ ДСК ГЛОБАЛНИ КОМПАНИИ</v>
      </c>
      <c r="B3" s="90"/>
      <c r="C3" s="89"/>
      <c r="D3" s="86"/>
      <c r="E3" s="90"/>
      <c r="F3" s="220"/>
    </row>
    <row r="4" spans="1:7" ht="15">
      <c r="A4" s="91" t="str">
        <f>"за периода "&amp;TEXT(StartDate,"dd.mm.yyyy")&amp;" - "&amp;TEXT(EndDate,"dd.mm.yyyy")</f>
        <v>за периода 01.01.2020 - 31.12.2020</v>
      </c>
      <c r="B4" s="90"/>
      <c r="C4" s="89"/>
      <c r="D4" s="90"/>
      <c r="E4" s="90"/>
      <c r="F4" s="75" t="s">
        <v>914</v>
      </c>
      <c r="G4" s="489">
        <f>ReportedCompletionDate</f>
        <v>44274</v>
      </c>
    </row>
    <row r="5" spans="1:7" ht="1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">
      <c r="A7" s="95"/>
      <c r="C7" s="215"/>
      <c r="D7" s="215"/>
      <c r="E7" s="216"/>
      <c r="F7" s="216"/>
      <c r="H7" s="134" t="s">
        <v>57</v>
      </c>
    </row>
    <row r="8" spans="1:9" ht="30.7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">
      <c r="A12" s="135" t="s">
        <v>19</v>
      </c>
      <c r="B12" s="371" t="s">
        <v>794</v>
      </c>
      <c r="C12" s="244"/>
      <c r="D12" s="244"/>
      <c r="E12" s="135" t="s">
        <v>38</v>
      </c>
      <c r="F12" s="371" t="s">
        <v>811</v>
      </c>
      <c r="G12" s="244">
        <v>51823</v>
      </c>
      <c r="H12" s="244">
        <v>119809</v>
      </c>
      <c r="I12" s="131"/>
    </row>
    <row r="13" spans="1:9" s="123" customFormat="1" ht="30.75">
      <c r="A13" s="135" t="s">
        <v>936</v>
      </c>
      <c r="B13" s="371" t="s">
        <v>795</v>
      </c>
      <c r="C13" s="244">
        <v>141</v>
      </c>
      <c r="D13" s="244">
        <v>9827</v>
      </c>
      <c r="E13" s="135" t="s">
        <v>939</v>
      </c>
      <c r="F13" s="371" t="s">
        <v>812</v>
      </c>
      <c r="G13" s="244">
        <v>7196</v>
      </c>
      <c r="H13" s="244">
        <v>24393</v>
      </c>
      <c r="I13" s="131"/>
    </row>
    <row r="14" spans="1:9" s="123" customFormat="1" ht="30.75">
      <c r="A14" s="135" t="s">
        <v>937</v>
      </c>
      <c r="B14" s="371" t="s">
        <v>796</v>
      </c>
      <c r="C14" s="244">
        <v>6828090</v>
      </c>
      <c r="D14" s="244">
        <v>4949877</v>
      </c>
      <c r="E14" s="135" t="s">
        <v>940</v>
      </c>
      <c r="F14" s="371" t="s">
        <v>813</v>
      </c>
      <c r="G14" s="244">
        <v>6554521</v>
      </c>
      <c r="H14" s="244">
        <v>5567615</v>
      </c>
      <c r="I14" s="131"/>
    </row>
    <row r="15" spans="1:9" s="123" customFormat="1" ht="15">
      <c r="A15" s="135" t="s">
        <v>938</v>
      </c>
      <c r="B15" s="371" t="s">
        <v>797</v>
      </c>
      <c r="C15" s="244">
        <v>396149</v>
      </c>
      <c r="D15" s="244">
        <v>338647</v>
      </c>
      <c r="E15" s="135" t="s">
        <v>941</v>
      </c>
      <c r="F15" s="371" t="s">
        <v>814</v>
      </c>
      <c r="G15" s="244">
        <v>394766</v>
      </c>
      <c r="H15" s="244">
        <v>326399</v>
      </c>
      <c r="I15" s="131"/>
    </row>
    <row r="16" spans="1:9" s="123" customFormat="1" ht="15">
      <c r="A16" s="135" t="s">
        <v>981</v>
      </c>
      <c r="B16" s="371" t="s">
        <v>798</v>
      </c>
      <c r="C16" s="244">
        <v>1604</v>
      </c>
      <c r="D16" s="244">
        <v>2598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">
      <c r="A17" s="253"/>
      <c r="B17" s="371"/>
      <c r="C17" s="245"/>
      <c r="D17" s="245"/>
      <c r="E17" s="135" t="s">
        <v>943</v>
      </c>
      <c r="F17" s="371" t="s">
        <v>816</v>
      </c>
      <c r="G17" s="244">
        <v>16080</v>
      </c>
      <c r="H17" s="244"/>
      <c r="I17" s="131"/>
    </row>
    <row r="18" spans="1:9" s="123" customFormat="1" ht="15">
      <c r="A18" s="137" t="s">
        <v>20</v>
      </c>
      <c r="B18" s="372" t="s">
        <v>799</v>
      </c>
      <c r="C18" s="247">
        <f>SUM(C12:C16)</f>
        <v>7225984</v>
      </c>
      <c r="D18" s="247">
        <f>SUM(D12:D16)</f>
        <v>5300949</v>
      </c>
      <c r="E18" s="137" t="s">
        <v>20</v>
      </c>
      <c r="F18" s="372" t="s">
        <v>817</v>
      </c>
      <c r="G18" s="247">
        <f>SUM(G12:G17)</f>
        <v>7024386</v>
      </c>
      <c r="H18" s="247">
        <f>SUM(H12:H17)</f>
        <v>6038216</v>
      </c>
      <c r="I18" s="131"/>
    </row>
    <row r="19" spans="1:8" s="217" customFormat="1" ht="1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">
      <c r="A21" s="135" t="s">
        <v>122</v>
      </c>
      <c r="B21" s="371" t="s">
        <v>801</v>
      </c>
      <c r="C21" s="244">
        <v>133346</v>
      </c>
      <c r="D21" s="244">
        <v>145982</v>
      </c>
      <c r="E21" s="249"/>
      <c r="F21" s="371"/>
      <c r="G21" s="245"/>
      <c r="H21" s="245"/>
    </row>
    <row r="22" spans="1:8" s="123" customFormat="1" ht="1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">
      <c r="A25" s="137" t="s">
        <v>23</v>
      </c>
      <c r="B25" s="372" t="s">
        <v>805</v>
      </c>
      <c r="C25" s="247">
        <f>SUM(C20:C24)</f>
        <v>133346</v>
      </c>
      <c r="D25" s="247">
        <f>SUM(D20:D24)</f>
        <v>145982</v>
      </c>
      <c r="E25" s="137" t="s">
        <v>23</v>
      </c>
      <c r="F25" s="372" t="s">
        <v>818</v>
      </c>
      <c r="G25" s="246"/>
      <c r="H25" s="246"/>
    </row>
    <row r="26" spans="1:8" s="217" customFormat="1" ht="15">
      <c r="A26" s="249" t="s">
        <v>144</v>
      </c>
      <c r="B26" s="372" t="s">
        <v>806</v>
      </c>
      <c r="C26" s="247">
        <f>C18+C25</f>
        <v>7359330</v>
      </c>
      <c r="D26" s="247">
        <f>D18+D25</f>
        <v>5446931</v>
      </c>
      <c r="E26" s="249" t="s">
        <v>40</v>
      </c>
      <c r="F26" s="372" t="s">
        <v>819</v>
      </c>
      <c r="G26" s="247">
        <f>G18+G25</f>
        <v>7024386</v>
      </c>
      <c r="H26" s="247">
        <f>H18+H25</f>
        <v>6038216</v>
      </c>
    </row>
    <row r="27" spans="1:8" s="217" customFormat="1" ht="15">
      <c r="A27" s="249" t="s">
        <v>824</v>
      </c>
      <c r="B27" s="372" t="s">
        <v>807</v>
      </c>
      <c r="C27" s="99">
        <f>IF((G26-C26)&gt;0,G26-C26,0)</f>
        <v>0</v>
      </c>
      <c r="D27" s="99">
        <f>IF((H26-D26)&gt;0,H26-D26,0)</f>
        <v>591285</v>
      </c>
      <c r="E27" s="249" t="s">
        <v>825</v>
      </c>
      <c r="F27" s="372" t="s">
        <v>820</v>
      </c>
      <c r="G27" s="283">
        <f>IF((C26-G26)&gt;0,C26-G26,0)</f>
        <v>334944</v>
      </c>
      <c r="H27" s="283">
        <f>IF((D26-H26)&gt;0,D26-H26,0)</f>
        <v>0</v>
      </c>
    </row>
    <row r="28" spans="1:8" s="217" customFormat="1" ht="1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">
      <c r="A29" s="249" t="s">
        <v>146</v>
      </c>
      <c r="B29" s="372" t="s">
        <v>809</v>
      </c>
      <c r="C29" s="247">
        <f>C27-C28</f>
        <v>0</v>
      </c>
      <c r="D29" s="247">
        <f>D27-D28</f>
        <v>591285</v>
      </c>
      <c r="E29" s="249" t="s">
        <v>147</v>
      </c>
      <c r="F29" s="372" t="s">
        <v>821</v>
      </c>
      <c r="G29" s="247">
        <f>G27</f>
        <v>334944</v>
      </c>
      <c r="H29" s="247">
        <f>H27</f>
        <v>0</v>
      </c>
    </row>
    <row r="30" spans="1:8" s="217" customFormat="1" ht="15">
      <c r="A30" s="256" t="s">
        <v>826</v>
      </c>
      <c r="B30" s="372" t="s">
        <v>810</v>
      </c>
      <c r="C30" s="247">
        <f>C26+C28+C29</f>
        <v>7359330</v>
      </c>
      <c r="D30" s="247">
        <f>D26+D28+D29</f>
        <v>6038216</v>
      </c>
      <c r="E30" s="249" t="s">
        <v>827</v>
      </c>
      <c r="F30" s="372" t="s">
        <v>822</v>
      </c>
      <c r="G30" s="247">
        <f>G26+G29</f>
        <v>7359330</v>
      </c>
      <c r="H30" s="247">
        <f>H26+H29</f>
        <v>6038216</v>
      </c>
    </row>
    <row r="31" spans="1:6" s="123" customFormat="1" ht="15">
      <c r="A31" s="495"/>
      <c r="B31" s="111"/>
      <c r="C31" s="131"/>
      <c r="D31" s="131"/>
      <c r="E31" s="496"/>
      <c r="F31" s="496"/>
    </row>
    <row r="32" spans="1:6" s="123" customFormat="1" ht="15">
      <c r="A32" s="131"/>
      <c r="B32" s="111"/>
      <c r="C32" s="131"/>
      <c r="D32" s="131"/>
      <c r="E32" s="377"/>
      <c r="F32" s="377"/>
    </row>
    <row r="33" spans="1:6" s="123" customFormat="1" ht="15">
      <c r="A33" s="497"/>
      <c r="B33" s="111"/>
      <c r="C33" s="131"/>
      <c r="D33" s="131"/>
      <c r="E33" s="131"/>
      <c r="F33" s="131"/>
    </row>
    <row r="34" spans="1:6" s="123" customFormat="1" ht="15">
      <c r="A34" s="497"/>
      <c r="B34" s="111"/>
      <c r="C34" s="131"/>
      <c r="D34" s="131"/>
      <c r="E34" s="131"/>
      <c r="F34" s="131"/>
    </row>
    <row r="35" spans="1:6" s="123" customFormat="1" ht="15">
      <c r="A35" s="498"/>
      <c r="B35" s="111"/>
      <c r="C35" s="131"/>
      <c r="D35" s="131"/>
      <c r="E35" s="131"/>
      <c r="F35" s="131"/>
    </row>
    <row r="36" spans="1:6" s="123" customFormat="1" ht="15">
      <c r="A36" s="131"/>
      <c r="B36" s="111"/>
      <c r="C36" s="131"/>
      <c r="D36" s="131"/>
      <c r="E36" s="131"/>
      <c r="F36" s="131"/>
    </row>
    <row r="37" spans="1:6" s="123" customFormat="1" ht="15">
      <c r="A37" s="131"/>
      <c r="B37" s="111"/>
      <c r="C37" s="131"/>
      <c r="D37" s="131"/>
      <c r="E37" s="131"/>
      <c r="F37" s="131"/>
    </row>
    <row r="38" s="123" customFormat="1" ht="15">
      <c r="B38" s="111"/>
    </row>
    <row r="39" s="123" customFormat="1" ht="15">
      <c r="B39" s="111"/>
    </row>
    <row r="40" s="123" customFormat="1" ht="15">
      <c r="B40" s="111"/>
    </row>
    <row r="41" s="123" customFormat="1" ht="15">
      <c r="B41" s="111"/>
    </row>
    <row r="42" s="123" customFormat="1" ht="15">
      <c r="B42" s="111"/>
    </row>
    <row r="43" s="123" customFormat="1" ht="15">
      <c r="B43" s="111"/>
    </row>
    <row r="44" s="123" customFormat="1" ht="15">
      <c r="B44" s="111"/>
    </row>
    <row r="45" s="123" customFormat="1" ht="15">
      <c r="A45" s="111"/>
    </row>
    <row r="49" ht="15">
      <c r="B49" s="130"/>
    </row>
    <row r="51" ht="15">
      <c r="B51" s="130"/>
    </row>
    <row r="52" ht="15">
      <c r="B52" s="130"/>
    </row>
    <row r="53" ht="15">
      <c r="B53" s="130"/>
    </row>
    <row r="54" ht="15">
      <c r="B54" s="130"/>
    </row>
    <row r="55" ht="15">
      <c r="B55" s="130"/>
    </row>
    <row r="56" ht="15">
      <c r="B56" s="130"/>
    </row>
    <row r="57" ht="15">
      <c r="B57" s="130"/>
    </row>
    <row r="58" ht="15">
      <c r="B58" s="130"/>
    </row>
    <row r="59" ht="15">
      <c r="B59" s="131"/>
    </row>
    <row r="60" ht="15">
      <c r="B60" s="131"/>
    </row>
    <row r="61" ht="15">
      <c r="B61" s="123"/>
    </row>
    <row r="62" ht="15">
      <c r="B62" s="123"/>
    </row>
    <row r="63" ht="15">
      <c r="B63" s="123"/>
    </row>
    <row r="64" ht="15">
      <c r="B64" s="123"/>
    </row>
    <row r="65" ht="15">
      <c r="B65" s="123"/>
    </row>
    <row r="66" ht="15">
      <c r="B66" s="123"/>
    </row>
    <row r="67" ht="15">
      <c r="B67" s="123"/>
    </row>
    <row r="68" ht="15">
      <c r="B68" s="123"/>
    </row>
    <row r="69" ht="15">
      <c r="B69" s="123"/>
    </row>
    <row r="70" ht="15">
      <c r="B70" s="123"/>
    </row>
    <row r="71" ht="1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">
      <selection activeCell="F13" sqref="F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ДФ ДСК ГЛОБАЛНИ КОМПАНИИ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01.01.2020 - 31.12.2020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44274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5" t="s">
        <v>58</v>
      </c>
      <c r="B9" s="645" t="s">
        <v>223</v>
      </c>
      <c r="C9" s="645" t="s">
        <v>3</v>
      </c>
      <c r="D9" s="645"/>
      <c r="E9" s="645"/>
      <c r="F9" s="645" t="s">
        <v>4</v>
      </c>
      <c r="G9" s="645"/>
      <c r="H9" s="645"/>
    </row>
    <row r="10" spans="1:8" ht="33" customHeight="1">
      <c r="A10" s="646"/>
      <c r="B10" s="646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6.25">
      <c r="A13" s="521" t="s">
        <v>987</v>
      </c>
      <c r="B13" s="94" t="s">
        <v>830</v>
      </c>
      <c r="C13" s="522">
        <v>1264961</v>
      </c>
      <c r="D13" s="522">
        <v>-1525735</v>
      </c>
      <c r="E13" s="523">
        <f>SUM(C13:D13)</f>
        <v>-260774</v>
      </c>
      <c r="F13" s="522">
        <v>734162</v>
      </c>
      <c r="G13" s="522">
        <v>-2870278</v>
      </c>
      <c r="H13" s="523">
        <f>SUM(F13:G13)</f>
        <v>-2136116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1264961</v>
      </c>
      <c r="D19" s="526">
        <f>SUM(D13:D14,D16:D18)</f>
        <v>-1525735</v>
      </c>
      <c r="E19" s="523">
        <f t="shared" si="0"/>
        <v>-260774</v>
      </c>
      <c r="F19" s="526">
        <f>SUM(F13:F14,F16:F18)</f>
        <v>734162</v>
      </c>
      <c r="G19" s="526">
        <f>SUM(G13:G14,G16:G18)</f>
        <v>-2870278</v>
      </c>
      <c r="H19" s="523">
        <f t="shared" si="1"/>
        <v>-2136116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>
        <v>872219</v>
      </c>
      <c r="D21" s="522">
        <v>-1007511</v>
      </c>
      <c r="E21" s="523">
        <f>SUM(C21:D21)</f>
        <v>-135292</v>
      </c>
      <c r="F21" s="522">
        <v>2309957</v>
      </c>
      <c r="G21" s="522">
        <v>-1427857</v>
      </c>
      <c r="H21" s="523">
        <f>SUM(F21:G21)</f>
        <v>882100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-1915</v>
      </c>
      <c r="E23" s="523">
        <f t="shared" si="2"/>
        <v>-1915</v>
      </c>
      <c r="F23" s="522"/>
      <c r="G23" s="522">
        <v>-3112</v>
      </c>
      <c r="H23" s="523">
        <f t="shared" si="3"/>
        <v>-3112</v>
      </c>
    </row>
    <row r="24" spans="1:8" ht="12.75">
      <c r="A24" s="521" t="s">
        <v>961</v>
      </c>
      <c r="B24" s="94" t="s">
        <v>840</v>
      </c>
      <c r="C24" s="522">
        <v>50710</v>
      </c>
      <c r="D24" s="522"/>
      <c r="E24" s="523">
        <f t="shared" si="2"/>
        <v>50710</v>
      </c>
      <c r="F24" s="522">
        <v>127391</v>
      </c>
      <c r="G24" s="522"/>
      <c r="H24" s="523">
        <f t="shared" si="3"/>
        <v>127391</v>
      </c>
    </row>
    <row r="25" spans="1:8" ht="12.75">
      <c r="A25" s="529" t="s">
        <v>962</v>
      </c>
      <c r="B25" s="94" t="s">
        <v>841</v>
      </c>
      <c r="C25" s="522"/>
      <c r="D25" s="522">
        <v>-123489</v>
      </c>
      <c r="E25" s="523">
        <f t="shared" si="2"/>
        <v>-123489</v>
      </c>
      <c r="F25" s="522"/>
      <c r="G25" s="522">
        <v>-140807</v>
      </c>
      <c r="H25" s="523">
        <f t="shared" si="3"/>
        <v>-140807</v>
      </c>
    </row>
    <row r="26" spans="1:8" ht="12.75">
      <c r="A26" s="529" t="s">
        <v>963</v>
      </c>
      <c r="B26" s="94" t="s">
        <v>842</v>
      </c>
      <c r="C26" s="522"/>
      <c r="D26" s="522">
        <v>-6089</v>
      </c>
      <c r="E26" s="523">
        <f t="shared" si="2"/>
        <v>-6089</v>
      </c>
      <c r="F26" s="522"/>
      <c r="G26" s="522">
        <v>-6291</v>
      </c>
      <c r="H26" s="523">
        <f t="shared" si="3"/>
        <v>-6291</v>
      </c>
    </row>
    <row r="27" spans="1:8" ht="12.75">
      <c r="A27" s="525" t="s">
        <v>964</v>
      </c>
      <c r="B27" s="94" t="s">
        <v>843</v>
      </c>
      <c r="C27" s="522">
        <v>45637</v>
      </c>
      <c r="D27" s="522">
        <v>-35608</v>
      </c>
      <c r="E27" s="523">
        <f t="shared" si="2"/>
        <v>10029</v>
      </c>
      <c r="F27" s="522">
        <v>23018</v>
      </c>
      <c r="G27" s="522">
        <v>-56227</v>
      </c>
      <c r="H27" s="523">
        <f t="shared" si="3"/>
        <v>-33209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968566</v>
      </c>
      <c r="D29" s="526">
        <f>SUM(D21:D28)</f>
        <v>-1174612</v>
      </c>
      <c r="E29" s="523">
        <f t="shared" si="2"/>
        <v>-206046</v>
      </c>
      <c r="F29" s="526">
        <f>SUM(F21:F28)</f>
        <v>2460366</v>
      </c>
      <c r="G29" s="526">
        <f>SUM(G21:G28)</f>
        <v>-1634294</v>
      </c>
      <c r="H29" s="523">
        <f t="shared" si="3"/>
        <v>826072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/>
      <c r="E35" s="523">
        <f>SUM(C35:D35)</f>
        <v>0</v>
      </c>
      <c r="F35" s="522">
        <v>360</v>
      </c>
      <c r="G35" s="522">
        <v>-360</v>
      </c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0</v>
      </c>
      <c r="E36" s="526">
        <f t="shared" si="4"/>
        <v>0</v>
      </c>
      <c r="F36" s="526">
        <f t="shared" si="4"/>
        <v>360</v>
      </c>
      <c r="G36" s="526">
        <f t="shared" si="4"/>
        <v>-360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2233527</v>
      </c>
      <c r="D37" s="526">
        <f t="shared" si="5"/>
        <v>-2700347</v>
      </c>
      <c r="E37" s="526">
        <f t="shared" si="5"/>
        <v>-466820</v>
      </c>
      <c r="F37" s="526">
        <f t="shared" si="5"/>
        <v>3194888</v>
      </c>
      <c r="G37" s="526">
        <f t="shared" si="5"/>
        <v>-4504932</v>
      </c>
      <c r="H37" s="526">
        <f t="shared" si="5"/>
        <v>-1310044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1689567</v>
      </c>
      <c r="F38" s="526"/>
      <c r="G38" s="526"/>
      <c r="H38" s="532">
        <v>2999611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1222747</v>
      </c>
      <c r="F39" s="526"/>
      <c r="G39" s="526"/>
      <c r="H39" s="526">
        <f>SUM(H37:H38)</f>
        <v>1689567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1222747</v>
      </c>
      <c r="F40" s="523"/>
      <c r="G40" s="523"/>
      <c r="H40" s="522">
        <v>1689567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H26" sqref="H26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ГЛОБАЛНИ КОМПАНИИ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44274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3" t="s">
        <v>42</v>
      </c>
      <c r="E9" s="656"/>
      <c r="F9" s="656"/>
      <c r="G9" s="653" t="s">
        <v>43</v>
      </c>
      <c r="H9" s="654"/>
      <c r="I9" s="649" t="s">
        <v>44</v>
      </c>
      <c r="J9" s="104"/>
    </row>
    <row r="10" spans="1:10" ht="30.75" customHeight="1">
      <c r="A10" s="651"/>
      <c r="B10" s="651" t="s">
        <v>163</v>
      </c>
      <c r="C10" s="655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1"/>
      <c r="J10" s="104"/>
    </row>
    <row r="11" spans="1:10" ht="30.75" customHeight="1">
      <c r="A11" s="652"/>
      <c r="B11" s="652"/>
      <c r="C11" s="652"/>
      <c r="D11" s="650"/>
      <c r="E11" s="652"/>
      <c r="F11" s="650"/>
      <c r="G11" s="650"/>
      <c r="H11" s="650"/>
      <c r="I11" s="650"/>
      <c r="J11" s="104"/>
    </row>
    <row r="12" spans="1:10" s="202" customFormat="1" ht="13.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13.5">
      <c r="A13" s="203" t="s">
        <v>95</v>
      </c>
      <c r="B13" s="81" t="s">
        <v>856</v>
      </c>
      <c r="C13" s="234">
        <v>8138838</v>
      </c>
      <c r="D13" s="234">
        <v>106018</v>
      </c>
      <c r="E13" s="234"/>
      <c r="F13" s="234"/>
      <c r="G13" s="234">
        <v>71465</v>
      </c>
      <c r="H13" s="234">
        <v>-947323</v>
      </c>
      <c r="I13" s="609">
        <f>SUM(C13:H13)</f>
        <v>7368998</v>
      </c>
      <c r="J13" s="201"/>
    </row>
    <row r="14" spans="1:10" s="202" customFormat="1" ht="13.5">
      <c r="A14" s="203" t="s">
        <v>49</v>
      </c>
      <c r="B14" s="81" t="s">
        <v>857</v>
      </c>
      <c r="C14" s="609">
        <f>'1-SB'!H11</f>
        <v>5903205</v>
      </c>
      <c r="D14" s="609">
        <f>'1-SB'!H13</f>
        <v>205535</v>
      </c>
      <c r="E14" s="609">
        <f>'1-SB'!H14</f>
        <v>0</v>
      </c>
      <c r="F14" s="609">
        <f>'1-SB'!H15</f>
        <v>0</v>
      </c>
      <c r="G14" s="609">
        <f>'1-SB'!H19+'1-SB'!H21</f>
        <v>662750</v>
      </c>
      <c r="H14" s="609">
        <f>'1-SB'!H20+'1-SB'!H22</f>
        <v>-947323</v>
      </c>
      <c r="I14" s="609">
        <f aca="true" t="shared" si="0" ref="I14:I36">SUM(C14:H14)</f>
        <v>5824167</v>
      </c>
      <c r="J14" s="201"/>
    </row>
    <row r="15" spans="1:10" s="202" customFormat="1" ht="13.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3.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3.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3.5">
      <c r="A18" s="203" t="s">
        <v>51</v>
      </c>
      <c r="B18" s="81" t="s">
        <v>861</v>
      </c>
      <c r="C18" s="610">
        <f aca="true" t="shared" si="2" ref="C18:H18">C14+C15</f>
        <v>5903205</v>
      </c>
      <c r="D18" s="610">
        <f t="shared" si="2"/>
        <v>205535</v>
      </c>
      <c r="E18" s="610">
        <f>E14+E15</f>
        <v>0</v>
      </c>
      <c r="F18" s="610">
        <f t="shared" si="2"/>
        <v>0</v>
      </c>
      <c r="G18" s="610">
        <f t="shared" si="2"/>
        <v>662750</v>
      </c>
      <c r="H18" s="610">
        <f t="shared" si="2"/>
        <v>-947323</v>
      </c>
      <c r="I18" s="609">
        <f t="shared" si="0"/>
        <v>5824167</v>
      </c>
      <c r="J18" s="104"/>
    </row>
    <row r="19" spans="1:10" ht="13.5">
      <c r="A19" s="203" t="s">
        <v>149</v>
      </c>
      <c r="B19" s="81" t="s">
        <v>862</v>
      </c>
      <c r="C19" s="610">
        <f aca="true" t="shared" si="3" ref="C19:H19">SUM(C20:C21)</f>
        <v>-268760</v>
      </c>
      <c r="D19" s="610">
        <f t="shared" si="3"/>
        <v>7986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-260774</v>
      </c>
      <c r="J19" s="104"/>
    </row>
    <row r="20" spans="1:10" ht="13.5">
      <c r="A20" s="204" t="s">
        <v>225</v>
      </c>
      <c r="B20" s="81" t="s">
        <v>863</v>
      </c>
      <c r="C20" s="235">
        <v>1417505</v>
      </c>
      <c r="D20" s="235">
        <v>-152544</v>
      </c>
      <c r="E20" s="235"/>
      <c r="F20" s="235"/>
      <c r="G20" s="235"/>
      <c r="H20" s="235"/>
      <c r="I20" s="609">
        <f t="shared" si="0"/>
        <v>1264961</v>
      </c>
      <c r="J20" s="104"/>
    </row>
    <row r="21" spans="1:10" ht="13.5">
      <c r="A21" s="204" t="s">
        <v>226</v>
      </c>
      <c r="B21" s="81" t="s">
        <v>864</v>
      </c>
      <c r="C21" s="235">
        <v>-1686265</v>
      </c>
      <c r="D21" s="235">
        <v>160530</v>
      </c>
      <c r="E21" s="235"/>
      <c r="F21" s="235"/>
      <c r="G21" s="235"/>
      <c r="H21" s="235"/>
      <c r="I21" s="609">
        <f t="shared" si="0"/>
        <v>-1525735</v>
      </c>
      <c r="J21" s="104"/>
    </row>
    <row r="22" spans="1:10" ht="13.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-334944</v>
      </c>
      <c r="I22" s="609">
        <f t="shared" si="0"/>
        <v>-334944</v>
      </c>
      <c r="J22" s="104"/>
    </row>
    <row r="23" spans="1:10" ht="13.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3.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3.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3.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27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3.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3.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27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3.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3.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3.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3.5">
      <c r="A34" s="203" t="s">
        <v>55</v>
      </c>
      <c r="B34" s="81" t="s">
        <v>865</v>
      </c>
      <c r="C34" s="610">
        <f aca="true" t="shared" si="7" ref="C34:H34">SUM(C18,C19,C22,C23,C26,C27,C30,C33)</f>
        <v>5634445</v>
      </c>
      <c r="D34" s="610">
        <f t="shared" si="7"/>
        <v>213521</v>
      </c>
      <c r="E34" s="610">
        <f t="shared" si="7"/>
        <v>0</v>
      </c>
      <c r="F34" s="610">
        <f t="shared" si="7"/>
        <v>0</v>
      </c>
      <c r="G34" s="610">
        <f t="shared" si="7"/>
        <v>662750</v>
      </c>
      <c r="H34" s="610">
        <f t="shared" si="7"/>
        <v>-1282267</v>
      </c>
      <c r="I34" s="609">
        <f t="shared" si="0"/>
        <v>5228449</v>
      </c>
      <c r="J34" s="104"/>
    </row>
    <row r="35" spans="1:10" ht="13.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7">
      <c r="A36" s="205" t="s">
        <v>56</v>
      </c>
      <c r="B36" s="81" t="s">
        <v>878</v>
      </c>
      <c r="C36" s="613">
        <f aca="true" t="shared" si="8" ref="C36:H36">SUM(C34:C35)</f>
        <v>5634445</v>
      </c>
      <c r="D36" s="613">
        <f t="shared" si="8"/>
        <v>213521</v>
      </c>
      <c r="E36" s="613">
        <f t="shared" si="8"/>
        <v>0</v>
      </c>
      <c r="F36" s="613">
        <f t="shared" si="8"/>
        <v>0</v>
      </c>
      <c r="G36" s="613">
        <f t="shared" si="8"/>
        <v>662750</v>
      </c>
      <c r="H36" s="613">
        <f t="shared" si="8"/>
        <v>-1282267</v>
      </c>
      <c r="I36" s="609">
        <f t="shared" si="0"/>
        <v>5228449</v>
      </c>
      <c r="J36" s="104"/>
    </row>
    <row r="37" spans="2:10" ht="13.5">
      <c r="B37" s="206"/>
      <c r="J37" s="104"/>
    </row>
    <row r="38" spans="2:10" ht="13.5">
      <c r="B38" s="206"/>
      <c r="J38" s="110"/>
    </row>
    <row r="39" spans="1:10" ht="39" customHeight="1">
      <c r="A39" s="647" t="s">
        <v>1435</v>
      </c>
      <c r="B39" s="648"/>
      <c r="C39" s="648"/>
      <c r="D39" s="648"/>
      <c r="E39" s="648"/>
      <c r="F39" s="648"/>
      <c r="G39" s="648"/>
      <c r="H39" s="648"/>
      <c r="I39" s="648"/>
      <c r="J39" s="110"/>
    </row>
    <row r="40" spans="1:10" ht="13.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3.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3.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3.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3.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3.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3.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3.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3.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3.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3.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3.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3.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3.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3.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3.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3.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3.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3.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3.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3.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3.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3.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3.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3.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3.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3.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3.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3.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3.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3.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3.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3.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3.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3.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3.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3.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3.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3.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3.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3.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3.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3.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3.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3.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3.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3.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3.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3.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3.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3.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3.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3.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3.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3.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3.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3.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3.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3.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3.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3.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3.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3.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3.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3.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3.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3.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3.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3.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3.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3.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3.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3.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3.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3.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3.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3.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3.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3.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3.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3.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3.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3.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3.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3.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3.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3.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3.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3.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3.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3.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3.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3.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3.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3.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3.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3.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3.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3.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3.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3.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3.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3.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3.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3.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3.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3.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3.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3.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3.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3.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3.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3.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3.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3.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3.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3.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3.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3.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3.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3.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3.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3.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3.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3.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3.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3.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3.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3.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3.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3.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3.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3.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3.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3.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3.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3.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3.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3.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3.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3.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3.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3.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3.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3.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3.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3.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3.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B7">
      <selection activeCell="D19" sqref="D19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6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7" t="s">
        <v>1417</v>
      </c>
      <c r="B2" s="657"/>
      <c r="C2" s="657"/>
      <c r="D2" s="558"/>
      <c r="E2" s="90"/>
      <c r="F2" s="90"/>
      <c r="H2" s="111"/>
    </row>
    <row r="3" spans="1:8" ht="18" customHeight="1">
      <c r="A3" s="658" t="str">
        <f>CONCATENATE("на ",UPPER(dfName))</f>
        <v>на ДФ ДСК ГЛОБАЛНИ КОМПАНИИ</v>
      </c>
      <c r="B3" s="658"/>
      <c r="C3" s="658"/>
      <c r="D3" s="65"/>
      <c r="E3" s="90"/>
      <c r="F3" s="90"/>
      <c r="G3" s="565"/>
      <c r="H3" s="111"/>
    </row>
    <row r="4" spans="1:8" ht="18" customHeight="1">
      <c r="A4" s="659" t="str">
        <f>"за периода "&amp;TEXT(StartDate,"dd.mm.yyyy")&amp;" - "&amp;TEXT(EndDate,"dd.mm.yyyy")</f>
        <v>за периода 01.01.2020 - 31.12.2020</v>
      </c>
      <c r="B4" s="659"/>
      <c r="C4" s="659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44274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">
      <c r="A12" s="370">
        <v>2</v>
      </c>
      <c r="B12" s="559" t="s">
        <v>1374</v>
      </c>
      <c r="C12" s="569" t="s">
        <v>1396</v>
      </c>
      <c r="D12" s="599">
        <v>5903205</v>
      </c>
    </row>
    <row r="13" spans="1:4" s="160" customFormat="1" ht="15">
      <c r="A13" s="370">
        <v>3</v>
      </c>
      <c r="B13" s="560" t="s">
        <v>1373</v>
      </c>
      <c r="C13" s="569" t="s">
        <v>1397</v>
      </c>
      <c r="D13" s="599">
        <v>5634445</v>
      </c>
    </row>
    <row r="14" spans="1:4" s="160" customFormat="1" ht="15">
      <c r="A14" s="370">
        <v>4</v>
      </c>
      <c r="B14" s="561" t="s">
        <v>1386</v>
      </c>
      <c r="C14" s="569" t="s">
        <v>1398</v>
      </c>
      <c r="D14" s="599">
        <v>1417505</v>
      </c>
    </row>
    <row r="15" spans="1:4" s="160" customFormat="1" ht="15">
      <c r="A15" s="370">
        <v>5</v>
      </c>
      <c r="B15" s="561" t="s">
        <v>1388</v>
      </c>
      <c r="C15" s="569" t="s">
        <v>1399</v>
      </c>
      <c r="D15" s="600">
        <v>1264961</v>
      </c>
    </row>
    <row r="16" spans="1:4" s="160" customFormat="1" ht="15">
      <c r="A16" s="370">
        <v>6</v>
      </c>
      <c r="B16" s="561" t="s">
        <v>1387</v>
      </c>
      <c r="C16" s="569" t="s">
        <v>1400</v>
      </c>
      <c r="D16" s="599">
        <v>1686265</v>
      </c>
    </row>
    <row r="17" spans="1:4" s="160" customFormat="1" ht="15">
      <c r="A17" s="370">
        <v>7</v>
      </c>
      <c r="B17" s="561" t="s">
        <v>1389</v>
      </c>
      <c r="C17" s="569" t="s">
        <v>1401</v>
      </c>
      <c r="D17" s="600">
        <v>1525735</v>
      </c>
    </row>
    <row r="18" spans="1:4" s="160" customFormat="1" ht="15">
      <c r="A18" s="370">
        <v>8</v>
      </c>
      <c r="B18" s="561" t="s">
        <v>1390</v>
      </c>
      <c r="C18" s="569" t="s">
        <v>1402</v>
      </c>
      <c r="D18" s="599">
        <v>0.98661</v>
      </c>
    </row>
    <row r="19" spans="1:4" s="160" customFormat="1" ht="15">
      <c r="A19" s="370">
        <v>9</v>
      </c>
      <c r="B19" s="561" t="s">
        <v>1391</v>
      </c>
      <c r="C19" s="569" t="s">
        <v>1403</v>
      </c>
      <c r="D19" s="599">
        <v>0.92794</v>
      </c>
    </row>
    <row r="20" spans="1:4" s="160" customFormat="1" ht="15">
      <c r="A20" s="370">
        <v>10</v>
      </c>
      <c r="B20" s="561" t="s">
        <v>1483</v>
      </c>
      <c r="C20" s="569" t="s">
        <v>1404</v>
      </c>
      <c r="D20" s="599">
        <v>4902830</v>
      </c>
    </row>
    <row r="21" spans="1:4" ht="15">
      <c r="A21" s="370">
        <v>11</v>
      </c>
      <c r="B21" s="570" t="s">
        <v>1392</v>
      </c>
      <c r="C21" s="569" t="s">
        <v>1405</v>
      </c>
      <c r="D21" s="590">
        <v>126604</v>
      </c>
    </row>
    <row r="22" spans="1:4" ht="15">
      <c r="A22" s="370">
        <v>12</v>
      </c>
      <c r="B22" s="570" t="s">
        <v>1393</v>
      </c>
      <c r="C22" s="569" t="s">
        <v>1407</v>
      </c>
      <c r="D22" s="590">
        <v>6099</v>
      </c>
    </row>
    <row r="23" spans="1:4" ht="15">
      <c r="A23" s="370">
        <v>13</v>
      </c>
      <c r="B23" s="570" t="s">
        <v>1394</v>
      </c>
      <c r="C23" s="569" t="s">
        <v>1447</v>
      </c>
      <c r="D23" s="590">
        <v>283</v>
      </c>
    </row>
    <row r="24" spans="1:4" ht="15">
      <c r="A24" s="370">
        <v>14</v>
      </c>
      <c r="B24" s="570" t="s">
        <v>1443</v>
      </c>
      <c r="C24" s="569" t="s">
        <v>1448</v>
      </c>
      <c r="D24" s="598">
        <v>-0.05946625312940268</v>
      </c>
    </row>
    <row r="25" spans="1:4" ht="15">
      <c r="A25" s="370">
        <v>15</v>
      </c>
      <c r="B25" s="570" t="s">
        <v>1444</v>
      </c>
      <c r="C25" s="569" t="s">
        <v>1449</v>
      </c>
      <c r="D25" s="598">
        <v>-0.018713818695059392</v>
      </c>
    </row>
    <row r="26" spans="1:4" ht="15">
      <c r="A26" s="370">
        <v>16</v>
      </c>
      <c r="B26" s="570" t="s">
        <v>1445</v>
      </c>
      <c r="C26" s="569" t="s">
        <v>1450</v>
      </c>
      <c r="D26" s="598">
        <v>-0.05946625312940268</v>
      </c>
    </row>
    <row r="27" spans="1:4" ht="15">
      <c r="A27" s="370">
        <v>17</v>
      </c>
      <c r="B27" s="570" t="s">
        <v>1446</v>
      </c>
      <c r="C27" s="569" t="s">
        <v>1479</v>
      </c>
      <c r="D27" s="598">
        <v>0.23528835484174204</v>
      </c>
    </row>
    <row r="30" ht="15.75">
      <c r="B30" s="644" t="s">
        <v>1480</v>
      </c>
    </row>
    <row r="31" ht="15">
      <c r="B31" s="564" t="s">
        <v>1481</v>
      </c>
    </row>
    <row r="32" ht="15">
      <c r="B32" s="564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">
      <c r="A3" s="40" t="str">
        <f>CONCATENATE("на ",UPPER(dfName))</f>
        <v>на ДФ ДСК ГЛОБАЛНИ КОМПАНИИ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">
      <c r="A4" s="91" t="str">
        <f>"за периода "&amp;TEXT(StartDate,"dd.mm.yyyy")&amp;" - "&amp;TEXT(EndDate,"dd.mm.yyyy")</f>
        <v>за периода 01.01.2020 - 31.12.2020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44274</v>
      </c>
    </row>
    <row r="6" spans="1:17" ht="1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15">
      <c r="A9" s="662" t="s">
        <v>41</v>
      </c>
      <c r="B9" s="663" t="s">
        <v>223</v>
      </c>
      <c r="C9" s="2" t="s">
        <v>76</v>
      </c>
      <c r="D9" s="2"/>
      <c r="E9" s="2"/>
      <c r="F9" s="2"/>
      <c r="G9" s="2" t="s">
        <v>77</v>
      </c>
      <c r="H9" s="2"/>
      <c r="I9" s="660" t="s">
        <v>917</v>
      </c>
      <c r="J9" s="2" t="s">
        <v>84</v>
      </c>
      <c r="K9" s="2"/>
      <c r="L9" s="2"/>
      <c r="M9" s="2"/>
      <c r="N9" s="2" t="s">
        <v>77</v>
      </c>
      <c r="O9" s="2"/>
      <c r="P9" s="660" t="s">
        <v>78</v>
      </c>
      <c r="Q9" s="660" t="s">
        <v>79</v>
      </c>
    </row>
    <row r="10" spans="1:17" s="179" customFormat="1" ht="62.25">
      <c r="A10" s="662"/>
      <c r="B10" s="664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1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1"/>
      <c r="Q10" s="661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0"/>
      <c r="E63" s="190"/>
    </row>
    <row r="64" spans="4:5" ht="15">
      <c r="D64" s="190"/>
      <c r="E64" s="190"/>
    </row>
    <row r="65" spans="4:5" ht="15">
      <c r="D65" s="190"/>
      <c r="E65" s="190"/>
    </row>
    <row r="66" spans="4:5" ht="15">
      <c r="D66" s="190"/>
      <c r="E66" s="190"/>
    </row>
    <row r="67" spans="4:5" ht="15">
      <c r="D67" s="190"/>
      <c r="E67" s="190"/>
    </row>
    <row r="68" spans="4:5" ht="15">
      <c r="D68" s="190"/>
      <c r="E68" s="190"/>
    </row>
    <row r="69" spans="4:5" ht="15">
      <c r="D69" s="190"/>
      <c r="E69" s="190"/>
    </row>
    <row r="70" spans="4:5" ht="15">
      <c r="D70" s="190"/>
      <c r="E70" s="190"/>
    </row>
    <row r="71" spans="4:5" ht="15">
      <c r="D71" s="190"/>
      <c r="E71" s="190"/>
    </row>
    <row r="72" spans="4:5" ht="15">
      <c r="D72" s="190"/>
      <c r="E72" s="190"/>
    </row>
    <row r="73" spans="4:5" ht="15">
      <c r="D73" s="190"/>
      <c r="E73" s="190"/>
    </row>
    <row r="74" spans="4:5" ht="15">
      <c r="D74" s="190"/>
      <c r="E74" s="190"/>
    </row>
    <row r="75" spans="4:5" ht="15">
      <c r="D75" s="190"/>
      <c r="E75" s="190"/>
    </row>
    <row r="76" spans="4:5" ht="15">
      <c r="D76" s="190"/>
      <c r="E76" s="190"/>
    </row>
    <row r="77" spans="4:5" ht="15">
      <c r="D77" s="190"/>
      <c r="E77" s="190"/>
    </row>
    <row r="78" spans="4:5" ht="15">
      <c r="D78" s="190"/>
      <c r="E78" s="190"/>
    </row>
    <row r="79" spans="4:5" ht="15">
      <c r="D79" s="190"/>
      <c r="E79" s="190"/>
    </row>
    <row r="80" spans="4:5" ht="15">
      <c r="D80" s="190"/>
      <c r="E80" s="190"/>
    </row>
    <row r="81" spans="4:5" ht="15">
      <c r="D81" s="190"/>
      <c r="E81" s="190"/>
    </row>
    <row r="82" spans="4:5" ht="15">
      <c r="D82" s="190"/>
      <c r="E82" s="190"/>
    </row>
    <row r="83" spans="4:5" ht="15">
      <c r="D83" s="190"/>
      <c r="E83" s="190"/>
    </row>
    <row r="84" spans="4:5" ht="15">
      <c r="D84" s="190"/>
      <c r="E84" s="190"/>
    </row>
    <row r="85" spans="4:5" ht="15">
      <c r="D85" s="190"/>
      <c r="E85" s="190"/>
    </row>
    <row r="86" spans="4:5" ht="15">
      <c r="D86" s="190"/>
      <c r="E86" s="190"/>
    </row>
    <row r="87" spans="4:5" ht="15">
      <c r="D87" s="190"/>
      <c r="E87" s="190"/>
    </row>
    <row r="88" spans="4:5" ht="15">
      <c r="D88" s="190"/>
      <c r="E88" s="190"/>
    </row>
    <row r="89" spans="4:5" ht="15">
      <c r="D89" s="190"/>
      <c r="E89" s="190"/>
    </row>
    <row r="90" spans="4:5" ht="15">
      <c r="D90" s="190"/>
      <c r="E90" s="190"/>
    </row>
    <row r="91" spans="4:5" ht="15">
      <c r="D91" s="190"/>
      <c r="E91" s="190"/>
    </row>
    <row r="92" spans="4:5" ht="15">
      <c r="D92" s="190"/>
      <c r="E92" s="190"/>
    </row>
    <row r="93" spans="4:5" ht="15">
      <c r="D93" s="190"/>
      <c r="E93" s="190"/>
    </row>
    <row r="94" spans="4:5" ht="15">
      <c r="D94" s="190"/>
      <c r="E94" s="190"/>
    </row>
    <row r="95" spans="4:5" ht="15">
      <c r="D95" s="190"/>
      <c r="E95" s="190"/>
    </row>
    <row r="96" spans="4:5" ht="15">
      <c r="D96" s="190"/>
      <c r="E96" s="190"/>
    </row>
    <row r="97" spans="4:5" ht="15">
      <c r="D97" s="190"/>
      <c r="E97" s="190"/>
    </row>
    <row r="98" spans="4:5" ht="15">
      <c r="D98" s="190"/>
      <c r="E98" s="190"/>
    </row>
    <row r="99" spans="4:5" ht="15">
      <c r="D99" s="190"/>
      <c r="E99" s="190"/>
    </row>
    <row r="100" spans="4:5" ht="15">
      <c r="D100" s="190"/>
      <c r="E100" s="190"/>
    </row>
    <row r="101" spans="4:5" ht="15">
      <c r="D101" s="190"/>
      <c r="E101" s="190"/>
    </row>
    <row r="102" spans="4:5" ht="15">
      <c r="D102" s="190"/>
      <c r="E102" s="190"/>
    </row>
    <row r="103" spans="4:5" ht="15">
      <c r="D103" s="190"/>
      <c r="E103" s="190"/>
    </row>
    <row r="104" spans="4:5" ht="15">
      <c r="D104" s="190"/>
      <c r="E104" s="190"/>
    </row>
    <row r="105" spans="4:5" ht="15">
      <c r="D105" s="190"/>
      <c r="E105" s="190"/>
    </row>
    <row r="106" spans="4:5" ht="15">
      <c r="D106" s="190"/>
      <c r="E106" s="190"/>
    </row>
    <row r="107" spans="4:5" ht="15">
      <c r="D107" s="190"/>
      <c r="E107" s="190"/>
    </row>
    <row r="108" spans="4:5" ht="15">
      <c r="D108" s="190"/>
      <c r="E108" s="190"/>
    </row>
    <row r="109" spans="4:5" ht="15">
      <c r="D109" s="190"/>
      <c r="E109" s="190"/>
    </row>
    <row r="110" spans="4:5" ht="15">
      <c r="D110" s="190"/>
      <c r="E110" s="190"/>
    </row>
    <row r="111" spans="4:5" ht="15">
      <c r="D111" s="190"/>
      <c r="E111" s="190"/>
    </row>
    <row r="112" spans="4:5" ht="15">
      <c r="D112" s="190"/>
      <c r="E112" s="190"/>
    </row>
    <row r="113" spans="4:5" ht="15">
      <c r="D113" s="190"/>
      <c r="E113" s="190"/>
    </row>
    <row r="114" spans="4:5" ht="15">
      <c r="D114" s="190"/>
      <c r="E114" s="190"/>
    </row>
    <row r="115" spans="4:5" ht="15">
      <c r="D115" s="190"/>
      <c r="E115" s="190"/>
    </row>
    <row r="116" spans="4:5" ht="15">
      <c r="D116" s="190"/>
      <c r="E116" s="190"/>
    </row>
    <row r="117" spans="4:5" ht="15">
      <c r="D117" s="190"/>
      <c r="E117" s="190"/>
    </row>
    <row r="118" spans="4:5" ht="15">
      <c r="D118" s="190"/>
      <c r="E118" s="190"/>
    </row>
    <row r="119" spans="4:5" ht="15">
      <c r="D119" s="190"/>
      <c r="E119" s="190"/>
    </row>
    <row r="120" spans="4:5" ht="15">
      <c r="D120" s="190"/>
      <c r="E120" s="190"/>
    </row>
    <row r="121" spans="4:5" ht="15">
      <c r="D121" s="190"/>
      <c r="E121" s="190"/>
    </row>
    <row r="122" spans="4:5" ht="15">
      <c r="D122" s="190"/>
      <c r="E122" s="190"/>
    </row>
    <row r="123" spans="4:5" ht="15">
      <c r="D123" s="190"/>
      <c r="E123" s="190"/>
    </row>
    <row r="124" spans="4:5" ht="15">
      <c r="D124" s="190"/>
      <c r="E124" s="190"/>
    </row>
    <row r="125" spans="4:5" ht="15">
      <c r="D125" s="190"/>
      <c r="E125" s="190"/>
    </row>
    <row r="126" spans="4:5" ht="15">
      <c r="D126" s="190"/>
      <c r="E126" s="190"/>
    </row>
    <row r="127" spans="4:5" ht="15">
      <c r="D127" s="190"/>
      <c r="E127" s="190"/>
    </row>
    <row r="128" spans="4:5" ht="15">
      <c r="D128" s="190"/>
      <c r="E128" s="190"/>
    </row>
    <row r="129" spans="4:5" ht="15">
      <c r="D129" s="190"/>
      <c r="E129" s="190"/>
    </row>
    <row r="130" spans="4:5" ht="15">
      <c r="D130" s="190"/>
      <c r="E130" s="190"/>
    </row>
    <row r="131" spans="4:5" ht="15">
      <c r="D131" s="190"/>
      <c r="E131" s="190"/>
    </row>
    <row r="132" spans="4:5" ht="15">
      <c r="D132" s="190"/>
      <c r="E132" s="190"/>
    </row>
    <row r="133" spans="4:5" ht="15">
      <c r="D133" s="190"/>
      <c r="E133" s="190"/>
    </row>
    <row r="134" spans="4:5" ht="15">
      <c r="D134" s="190"/>
      <c r="E134" s="190"/>
    </row>
    <row r="135" spans="4:5" ht="15">
      <c r="D135" s="190"/>
      <c r="E135" s="190"/>
    </row>
    <row r="136" spans="4:5" ht="15">
      <c r="D136" s="190"/>
      <c r="E136" s="190"/>
    </row>
    <row r="137" spans="4:5" ht="15">
      <c r="D137" s="190"/>
      <c r="E137" s="190"/>
    </row>
    <row r="138" spans="4:5" ht="15">
      <c r="D138" s="190"/>
      <c r="E138" s="190"/>
    </row>
    <row r="139" spans="4:5" ht="15">
      <c r="D139" s="190"/>
      <c r="E139" s="190"/>
    </row>
    <row r="140" spans="4:5" ht="15">
      <c r="D140" s="190"/>
      <c r="E140" s="190"/>
    </row>
    <row r="141" spans="4:5" ht="15">
      <c r="D141" s="190"/>
      <c r="E141" s="190"/>
    </row>
    <row r="142" spans="4:5" ht="15">
      <c r="D142" s="190"/>
      <c r="E142" s="190"/>
    </row>
    <row r="143" spans="4:5" ht="15">
      <c r="D143" s="190"/>
      <c r="E143" s="190"/>
    </row>
    <row r="144" spans="4:5" ht="15">
      <c r="D144" s="190"/>
      <c r="E144" s="190"/>
    </row>
    <row r="145" spans="4:5" ht="15">
      <c r="D145" s="190"/>
      <c r="E145" s="190"/>
    </row>
    <row r="146" spans="4:5" ht="15">
      <c r="D146" s="190"/>
      <c r="E146" s="190"/>
    </row>
    <row r="147" spans="4:5" ht="15">
      <c r="D147" s="190"/>
      <c r="E147" s="190"/>
    </row>
    <row r="148" spans="4:5" ht="15">
      <c r="D148" s="190"/>
      <c r="E148" s="190"/>
    </row>
    <row r="149" spans="4:5" ht="15">
      <c r="D149" s="190"/>
      <c r="E149" s="190"/>
    </row>
    <row r="150" spans="4:5" ht="15">
      <c r="D150" s="190"/>
      <c r="E150" s="190"/>
    </row>
    <row r="151" spans="4:5" ht="15">
      <c r="D151" s="190"/>
      <c r="E151" s="190"/>
    </row>
    <row r="152" spans="4:5" ht="15">
      <c r="D152" s="190"/>
      <c r="E152" s="190"/>
    </row>
    <row r="153" spans="4:5" ht="15">
      <c r="D153" s="190"/>
      <c r="E153" s="190"/>
    </row>
    <row r="154" spans="4:5" ht="15">
      <c r="D154" s="190"/>
      <c r="E154" s="190"/>
    </row>
    <row r="155" spans="4:5" ht="15">
      <c r="D155" s="190"/>
      <c r="E155" s="190"/>
    </row>
    <row r="156" spans="4:5" ht="15">
      <c r="D156" s="190"/>
      <c r="E156" s="190"/>
    </row>
    <row r="157" spans="4:5" ht="15">
      <c r="D157" s="190"/>
      <c r="E157" s="190"/>
    </row>
    <row r="158" spans="4:5" ht="15">
      <c r="D158" s="190"/>
      <c r="E158" s="190"/>
    </row>
    <row r="159" spans="4:5" ht="15">
      <c r="D159" s="190"/>
      <c r="E159" s="190"/>
    </row>
    <row r="160" spans="4:5" ht="15">
      <c r="D160" s="190"/>
      <c r="E160" s="190"/>
    </row>
    <row r="161" spans="4:5" ht="15">
      <c r="D161" s="190"/>
      <c r="E161" s="190"/>
    </row>
    <row r="162" spans="4:5" ht="15">
      <c r="D162" s="190"/>
      <c r="E162" s="190"/>
    </row>
    <row r="163" spans="4:5" ht="15">
      <c r="D163" s="190"/>
      <c r="E163" s="190"/>
    </row>
    <row r="164" spans="4:5" ht="15">
      <c r="D164" s="190"/>
      <c r="E164" s="190"/>
    </row>
    <row r="165" spans="4:5" ht="15">
      <c r="D165" s="190"/>
      <c r="E165" s="190"/>
    </row>
    <row r="166" spans="4:5" ht="15">
      <c r="D166" s="190"/>
      <c r="E166" s="190"/>
    </row>
    <row r="167" spans="4:5" ht="15">
      <c r="D167" s="190"/>
      <c r="E167" s="190"/>
    </row>
    <row r="168" spans="4:5" ht="15">
      <c r="D168" s="190"/>
      <c r="E168" s="190"/>
    </row>
    <row r="169" spans="4:5" ht="15">
      <c r="D169" s="190"/>
      <c r="E169" s="190"/>
    </row>
    <row r="170" spans="4:5" ht="15">
      <c r="D170" s="190"/>
      <c r="E170" s="190"/>
    </row>
    <row r="171" spans="4:5" ht="15">
      <c r="D171" s="190"/>
      <c r="E171" s="190"/>
    </row>
    <row r="172" spans="4:5" ht="15">
      <c r="D172" s="190"/>
      <c r="E172" s="190"/>
    </row>
    <row r="173" spans="4:5" ht="15">
      <c r="D173" s="190"/>
      <c r="E173" s="190"/>
    </row>
    <row r="174" spans="4:5" ht="15">
      <c r="D174" s="190"/>
      <c r="E174" s="190"/>
    </row>
    <row r="175" spans="4:5" ht="15">
      <c r="D175" s="190"/>
      <c r="E175" s="190"/>
    </row>
    <row r="176" spans="4:5" ht="15">
      <c r="D176" s="190"/>
      <c r="E176" s="190"/>
    </row>
    <row r="177" spans="4:5" ht="15">
      <c r="D177" s="190"/>
      <c r="E177" s="190"/>
    </row>
    <row r="178" spans="4:5" ht="15">
      <c r="D178" s="190"/>
      <c r="E178" s="190"/>
    </row>
    <row r="179" spans="4:5" ht="15">
      <c r="D179" s="190"/>
      <c r="E179" s="190"/>
    </row>
    <row r="180" spans="4:5" ht="15">
      <c r="D180" s="190"/>
      <c r="E180" s="190"/>
    </row>
    <row r="181" spans="4:5" ht="15">
      <c r="D181" s="190"/>
      <c r="E181" s="190"/>
    </row>
    <row r="182" spans="4:5" ht="15">
      <c r="D182" s="190"/>
      <c r="E182" s="190"/>
    </row>
    <row r="183" spans="4:5" ht="15">
      <c r="D183" s="190"/>
      <c r="E183" s="190"/>
    </row>
    <row r="184" spans="4:5" ht="15">
      <c r="D184" s="190"/>
      <c r="E184" s="190"/>
    </row>
    <row r="185" spans="4:5" ht="15">
      <c r="D185" s="190"/>
      <c r="E185" s="190"/>
    </row>
    <row r="186" spans="4:5" ht="15">
      <c r="D186" s="190"/>
      <c r="E186" s="190"/>
    </row>
    <row r="187" spans="4:5" ht="15">
      <c r="D187" s="190"/>
      <c r="E187" s="190"/>
    </row>
    <row r="188" spans="4:5" ht="15">
      <c r="D188" s="190"/>
      <c r="E188" s="190"/>
    </row>
    <row r="189" spans="4:5" ht="15">
      <c r="D189" s="190"/>
      <c r="E189" s="190"/>
    </row>
    <row r="190" spans="4:5" ht="15">
      <c r="D190" s="190"/>
      <c r="E190" s="190"/>
    </row>
    <row r="191" spans="4:5" ht="15">
      <c r="D191" s="190"/>
      <c r="E191" s="190"/>
    </row>
    <row r="192" spans="4:5" ht="15">
      <c r="D192" s="190"/>
      <c r="E192" s="190"/>
    </row>
    <row r="193" spans="4:5" ht="15">
      <c r="D193" s="190"/>
      <c r="E193" s="190"/>
    </row>
    <row r="194" spans="4:5" ht="15">
      <c r="D194" s="190"/>
      <c r="E194" s="190"/>
    </row>
    <row r="195" spans="4:5" ht="15">
      <c r="D195" s="190"/>
      <c r="E195" s="190"/>
    </row>
    <row r="196" spans="4:5" ht="15">
      <c r="D196" s="190"/>
      <c r="E196" s="190"/>
    </row>
    <row r="197" spans="4:5" ht="15">
      <c r="D197" s="190"/>
      <c r="E197" s="190"/>
    </row>
    <row r="198" spans="4:5" ht="15">
      <c r="D198" s="190"/>
      <c r="E198" s="190"/>
    </row>
    <row r="199" spans="4:5" ht="15">
      <c r="D199" s="190"/>
      <c r="E199" s="190"/>
    </row>
    <row r="200" spans="4:5" ht="15">
      <c r="D200" s="190"/>
      <c r="E200" s="190"/>
    </row>
    <row r="201" spans="4:5" ht="15">
      <c r="D201" s="190"/>
      <c r="E201" s="190"/>
    </row>
    <row r="202" spans="4:5" ht="15">
      <c r="D202" s="190"/>
      <c r="E202" s="190"/>
    </row>
    <row r="203" spans="4:5" ht="15">
      <c r="D203" s="190"/>
      <c r="E203" s="190"/>
    </row>
    <row r="204" spans="4:5" ht="15">
      <c r="D204" s="190"/>
      <c r="E204" s="190"/>
    </row>
    <row r="205" spans="4:5" ht="15">
      <c r="D205" s="190"/>
      <c r="E205" s="190"/>
    </row>
    <row r="206" spans="4:5" ht="15">
      <c r="D206" s="190"/>
      <c r="E206" s="190"/>
    </row>
    <row r="207" spans="4:5" ht="15">
      <c r="D207" s="190"/>
      <c r="E207" s="190"/>
    </row>
    <row r="208" spans="4:5" ht="15">
      <c r="D208" s="190"/>
      <c r="E208" s="190"/>
    </row>
    <row r="209" spans="4:5" ht="15">
      <c r="D209" s="190"/>
      <c r="E209" s="190"/>
    </row>
    <row r="210" spans="4:5" ht="15">
      <c r="D210" s="190"/>
      <c r="E210" s="190"/>
    </row>
    <row r="211" spans="4:5" ht="15">
      <c r="D211" s="190"/>
      <c r="E211" s="190"/>
    </row>
    <row r="212" spans="4:5" ht="15">
      <c r="D212" s="190"/>
      <c r="E212" s="190"/>
    </row>
    <row r="213" spans="4:5" ht="15">
      <c r="D213" s="190"/>
      <c r="E213" s="190"/>
    </row>
    <row r="214" spans="4:5" ht="15">
      <c r="D214" s="190"/>
      <c r="E214" s="190"/>
    </row>
    <row r="215" spans="4:5" ht="15">
      <c r="D215" s="190"/>
      <c r="E215" s="190"/>
    </row>
    <row r="216" spans="4:5" ht="15">
      <c r="D216" s="190"/>
      <c r="E216" s="190"/>
    </row>
    <row r="217" spans="4:5" ht="15">
      <c r="D217" s="190"/>
      <c r="E217" s="190"/>
    </row>
    <row r="218" spans="4:5" ht="15">
      <c r="D218" s="190"/>
      <c r="E218" s="190"/>
    </row>
    <row r="219" spans="4:5" ht="15">
      <c r="D219" s="190"/>
      <c r="E219" s="190"/>
    </row>
    <row r="220" spans="4:5" ht="15">
      <c r="D220" s="190"/>
      <c r="E220" s="190"/>
    </row>
    <row r="221" spans="4:5" ht="15">
      <c r="D221" s="190"/>
      <c r="E221" s="190"/>
    </row>
    <row r="222" spans="4:5" ht="15">
      <c r="D222" s="190"/>
      <c r="E222" s="190"/>
    </row>
    <row r="223" spans="4:5" ht="1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3">
      <selection activeCell="D43" sqref="D43:D44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ДФ ДСК ГЛОБАЛНИ КОМПАНИИ</v>
      </c>
      <c r="B3" s="87"/>
      <c r="C3" s="89"/>
      <c r="D3" s="86"/>
      <c r="E3" s="220"/>
      <c r="F3" s="220"/>
    </row>
    <row r="4" spans="1:6" ht="15">
      <c r="A4" s="91" t="str">
        <f>CONCATENATE("към ",TEXT(EndDate,"dd.mm.yyyy")," г.")</f>
        <v>към 31.12.2020 г.</v>
      </c>
      <c r="B4" s="87"/>
      <c r="C4" s="89"/>
      <c r="D4" s="90"/>
      <c r="E4" s="220"/>
      <c r="F4" s="220"/>
    </row>
    <row r="5" spans="1:6" ht="15">
      <c r="A5" s="152"/>
      <c r="B5" s="152"/>
      <c r="D5" s="75" t="s">
        <v>914</v>
      </c>
      <c r="E5" s="538">
        <f>ReportedCompletionDate</f>
        <v>44274</v>
      </c>
      <c r="F5" s="539"/>
    </row>
    <row r="6" spans="1:5" ht="1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">
      <c r="A8" s="153" t="s">
        <v>66</v>
      </c>
      <c r="B8" s="153"/>
      <c r="C8" s="130"/>
      <c r="F8" s="134" t="s">
        <v>57</v>
      </c>
    </row>
    <row r="9" spans="1:6" ht="15">
      <c r="A9" s="665" t="s">
        <v>67</v>
      </c>
      <c r="B9" s="677" t="s">
        <v>223</v>
      </c>
      <c r="C9" s="675" t="s">
        <v>68</v>
      </c>
      <c r="D9" s="672" t="s">
        <v>69</v>
      </c>
      <c r="E9" s="673"/>
      <c r="F9" s="674"/>
    </row>
    <row r="10" spans="1:6" ht="30.75">
      <c r="A10" s="665"/>
      <c r="B10" s="677" t="s">
        <v>223</v>
      </c>
      <c r="C10" s="676"/>
      <c r="D10" s="137" t="s">
        <v>254</v>
      </c>
      <c r="E10" s="137" t="s">
        <v>255</v>
      </c>
      <c r="F10" s="137" t="s">
        <v>70</v>
      </c>
    </row>
    <row r="11" spans="1:6" s="154" customFormat="1" ht="1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1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">
      <c r="A27" s="153" t="s">
        <v>89</v>
      </c>
      <c r="B27" s="145"/>
      <c r="C27" s="549"/>
      <c r="D27" s="549"/>
      <c r="E27" s="549"/>
      <c r="F27" s="549"/>
    </row>
    <row r="28" spans="1:6" ht="15">
      <c r="A28" s="665" t="s">
        <v>67</v>
      </c>
      <c r="B28" s="677" t="s">
        <v>223</v>
      </c>
      <c r="C28" s="679" t="s">
        <v>72</v>
      </c>
      <c r="D28" s="666" t="s">
        <v>73</v>
      </c>
      <c r="E28" s="667"/>
      <c r="F28" s="668"/>
    </row>
    <row r="29" spans="1:6" ht="30.75">
      <c r="A29" s="665"/>
      <c r="B29" s="677" t="s">
        <v>223</v>
      </c>
      <c r="C29" s="680"/>
      <c r="D29" s="550" t="s">
        <v>254</v>
      </c>
      <c r="E29" s="550" t="s">
        <v>915</v>
      </c>
      <c r="F29" s="550" t="s">
        <v>74</v>
      </c>
    </row>
    <row r="30" spans="1:6" ht="1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1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0.7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0.7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0.7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0.7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">
      <c r="A47" s="130"/>
      <c r="B47" s="130"/>
      <c r="C47" s="143"/>
      <c r="D47" s="143"/>
      <c r="E47" s="143"/>
      <c r="F47" s="143"/>
      <c r="G47" s="130"/>
    </row>
    <row r="48" spans="3:7" ht="15">
      <c r="C48" s="160"/>
      <c r="D48" s="160"/>
      <c r="E48" s="129"/>
      <c r="F48" s="129"/>
      <c r="G48" s="130"/>
    </row>
    <row r="49" spans="1:7" ht="15.75">
      <c r="A49" s="678" t="s">
        <v>912</v>
      </c>
      <c r="B49" s="678"/>
      <c r="C49" s="678"/>
      <c r="D49" s="678"/>
      <c r="E49" s="678"/>
      <c r="F49" s="678"/>
      <c r="G49" s="161"/>
    </row>
    <row r="50" spans="1:7" ht="15">
      <c r="A50" s="130"/>
      <c r="B50" s="130"/>
      <c r="C50" s="143"/>
      <c r="D50" s="143"/>
      <c r="E50" s="143"/>
      <c r="F50" s="143"/>
      <c r="G50" s="130"/>
    </row>
    <row r="51" spans="1:7" ht="1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">
      <c r="A56" s="142"/>
      <c r="B56" s="142"/>
      <c r="C56" s="144"/>
      <c r="D56" s="144"/>
      <c r="E56" s="144"/>
      <c r="F56" s="144"/>
      <c r="G56" s="146"/>
    </row>
    <row r="57" spans="1:7" ht="15">
      <c r="A57" s="142"/>
      <c r="B57" s="142"/>
      <c r="C57" s="144"/>
      <c r="D57" s="144"/>
      <c r="E57" s="144"/>
      <c r="F57" s="144"/>
      <c r="G57" s="146"/>
    </row>
    <row r="58" spans="1:7" ht="15">
      <c r="A58" s="142"/>
      <c r="B58" s="142"/>
      <c r="C58" s="144"/>
      <c r="D58" s="144"/>
      <c r="E58" s="144"/>
      <c r="F58" s="144"/>
      <c r="G58" s="146"/>
    </row>
    <row r="59" spans="1:7" ht="15">
      <c r="A59" s="142"/>
      <c r="B59" s="142"/>
      <c r="C59" s="144"/>
      <c r="D59" s="144"/>
      <c r="E59" s="144"/>
      <c r="F59" s="144"/>
      <c r="G59" s="146"/>
    </row>
    <row r="60" spans="1:7" ht="15">
      <c r="A60" s="142"/>
      <c r="B60" s="142"/>
      <c r="C60" s="144"/>
      <c r="D60" s="144"/>
      <c r="E60" s="144"/>
      <c r="F60" s="144"/>
      <c r="G60" s="146"/>
    </row>
    <row r="61" spans="1:7" s="152" customFormat="1" ht="15">
      <c r="A61" s="142"/>
      <c r="B61" s="142"/>
      <c r="C61" s="144"/>
      <c r="D61" s="144"/>
      <c r="E61" s="144"/>
      <c r="F61" s="144"/>
      <c r="G61" s="162"/>
    </row>
    <row r="62" spans="1:7" ht="15">
      <c r="A62" s="142"/>
      <c r="B62" s="142"/>
      <c r="C62" s="144"/>
      <c r="D62" s="144"/>
      <c r="E62" s="144"/>
      <c r="F62" s="144"/>
      <c r="G62" s="146"/>
    </row>
    <row r="63" spans="1:7" ht="15">
      <c r="A63" s="144"/>
      <c r="B63" s="144"/>
      <c r="C63" s="144"/>
      <c r="D63" s="144"/>
      <c r="E63" s="144"/>
      <c r="F63" s="144"/>
      <c r="G63" s="146"/>
    </row>
    <row r="64" spans="1:7" ht="15">
      <c r="A64" s="142"/>
      <c r="B64" s="142"/>
      <c r="C64" s="144"/>
      <c r="D64" s="144"/>
      <c r="E64" s="144"/>
      <c r="F64" s="144"/>
      <c r="G64" s="146"/>
    </row>
    <row r="65" spans="1:7" ht="15">
      <c r="A65" s="144"/>
      <c r="B65" s="144"/>
      <c r="C65" s="144"/>
      <c r="D65" s="144"/>
      <c r="E65" s="144"/>
      <c r="F65" s="144"/>
      <c r="G65" s="146"/>
    </row>
    <row r="66" spans="1:7" ht="15">
      <c r="A66" s="145"/>
      <c r="B66" s="145"/>
      <c r="C66" s="162"/>
      <c r="D66" s="144"/>
      <c r="E66" s="144"/>
      <c r="F66" s="144"/>
      <c r="G66" s="146"/>
    </row>
    <row r="67" spans="1:7" ht="15">
      <c r="A67" s="146"/>
      <c r="B67" s="146"/>
      <c r="C67" s="671"/>
      <c r="D67" s="671"/>
      <c r="E67" s="671"/>
      <c r="F67" s="671"/>
      <c r="G67" s="146"/>
    </row>
    <row r="68" spans="1:7" ht="26.25" customHeight="1">
      <c r="A68" s="669"/>
      <c r="B68" s="669"/>
      <c r="C68" s="670"/>
      <c r="D68" s="670"/>
      <c r="E68" s="670"/>
      <c r="F68" s="670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">
      <c r="A70" s="143"/>
      <c r="B70" s="143"/>
    </row>
    <row r="71" spans="1:2" ht="15">
      <c r="A71" s="143"/>
      <c r="B71" s="143"/>
    </row>
    <row r="72" spans="1:2" ht="1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">
      <c r="A75" s="149"/>
      <c r="B75" s="149"/>
      <c r="C75" s="149"/>
      <c r="D75" s="149"/>
      <c r="E75" s="149"/>
      <c r="F75" s="149"/>
    </row>
    <row r="76" spans="1:6" ht="15">
      <c r="A76" s="150"/>
      <c r="B76" s="150"/>
      <c r="C76" s="150"/>
      <c r="D76" s="150"/>
      <c r="E76" s="150"/>
      <c r="F76" s="150"/>
    </row>
    <row r="77" spans="1:6" ht="15">
      <c r="A77" s="150"/>
      <c r="B77" s="150"/>
      <c r="C77" s="150"/>
      <c r="D77" s="150"/>
      <c r="E77" s="150"/>
      <c r="F77" s="150"/>
    </row>
    <row r="78" spans="1:6" ht="15">
      <c r="A78" s="150"/>
      <c r="B78" s="150"/>
      <c r="C78" s="150"/>
      <c r="D78" s="150"/>
      <c r="E78" s="150"/>
      <c r="F78" s="150"/>
    </row>
    <row r="79" spans="1:6" ht="1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N38" sqref="N38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">
      <c r="A3" s="69"/>
      <c r="B3" s="69"/>
      <c r="C3" s="69"/>
      <c r="D3" s="40" t="str">
        <f>CONCATENATE("на ",UPPER(dfName))</f>
        <v>на ДФ ДСК ГЛОБАЛНИ КОМПАНИИ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44274</v>
      </c>
      <c r="X4" s="65"/>
      <c r="Y4" s="41"/>
      <c r="Z4" s="64"/>
      <c r="AA4" s="64"/>
    </row>
    <row r="5" spans="4:27" s="60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2" t="s">
        <v>257</v>
      </c>
      <c r="E8" s="690" t="s">
        <v>258</v>
      </c>
      <c r="F8" s="691"/>
      <c r="G8" s="691"/>
      <c r="H8" s="691"/>
      <c r="I8" s="691"/>
      <c r="J8" s="691"/>
      <c r="K8" s="691"/>
      <c r="L8" s="691"/>
      <c r="M8" s="692"/>
      <c r="N8" s="684" t="s">
        <v>879</v>
      </c>
      <c r="O8" s="684" t="s">
        <v>777</v>
      </c>
      <c r="P8" s="685" t="s">
        <v>772</v>
      </c>
      <c r="Q8" s="686"/>
      <c r="R8" s="686"/>
      <c r="S8" s="686"/>
      <c r="T8" s="686"/>
      <c r="U8" s="687"/>
      <c r="V8" s="688" t="s">
        <v>774</v>
      </c>
      <c r="W8" s="684" t="s">
        <v>773</v>
      </c>
      <c r="X8" s="684" t="s">
        <v>761</v>
      </c>
      <c r="Y8" s="72"/>
      <c r="Z8" s="72"/>
      <c r="AA8" s="72"/>
    </row>
    <row r="9" spans="4:24" ht="104.25" customHeight="1">
      <c r="D9" s="683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4"/>
      <c r="O9" s="684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9"/>
      <c r="W9" s="684"/>
      <c r="X9" s="684"/>
    </row>
    <row r="10" spans="1:24" ht="1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305"/>
    </row>
    <row r="13" spans="1:24" ht="1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306"/>
    </row>
    <row r="14" spans="1:24" ht="1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306"/>
    </row>
    <row r="15" spans="1:24" ht="1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306"/>
    </row>
    <row r="16" spans="1:24" ht="1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306"/>
    </row>
    <row r="17" spans="1:24" ht="1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306"/>
    </row>
    <row r="18" spans="1:24" ht="1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306"/>
    </row>
    <row r="19" spans="1:24" ht="1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306"/>
    </row>
    <row r="20" spans="1:24" ht="1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306"/>
    </row>
    <row r="21" spans="1:24" ht="1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306"/>
    </row>
    <row r="22" spans="1:24" ht="1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306"/>
    </row>
    <row r="23" spans="1:24" ht="1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306"/>
    </row>
    <row r="24" spans="1:24" ht="1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306"/>
    </row>
    <row r="25" spans="1:24" ht="1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306"/>
    </row>
    <row r="26" spans="1:24" ht="1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306"/>
    </row>
    <row r="27" spans="1:24" ht="1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306"/>
    </row>
    <row r="28" spans="1:24" ht="1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306"/>
    </row>
    <row r="29" spans="1:24" ht="1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306"/>
    </row>
    <row r="30" spans="1:24" ht="1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306"/>
    </row>
    <row r="31" spans="1:24" ht="1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306"/>
    </row>
    <row r="32" spans="1:24" ht="1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306"/>
    </row>
    <row r="33" spans="1:24" ht="1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306"/>
    </row>
    <row r="34" spans="1:24" ht="1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306"/>
    </row>
    <row r="35" spans="1:24" ht="1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306"/>
    </row>
    <row r="36" spans="1:24" ht="1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306"/>
    </row>
    <row r="37" spans="1:24" ht="1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306"/>
    </row>
    <row r="38" spans="1:24" ht="1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306"/>
    </row>
    <row r="39" spans="1:24" ht="1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306"/>
    </row>
    <row r="40" spans="1:24" ht="1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8" t="s">
        <v>1464</v>
      </c>
      <c r="E266" s="678"/>
      <c r="F266" s="678"/>
      <c r="G266" s="678"/>
      <c r="H266" s="678"/>
      <c r="I266" s="678"/>
      <c r="J266" s="678"/>
      <c r="K266" s="678"/>
      <c r="L266" s="678"/>
      <c r="M266" s="678"/>
      <c r="N266" s="678"/>
    </row>
    <row r="267" spans="5:21" ht="33" customHeight="1">
      <c r="E267" s="681" t="s">
        <v>1478</v>
      </c>
      <c r="F267" s="681"/>
      <c r="G267" s="681"/>
      <c r="H267" s="681"/>
      <c r="I267" s="681"/>
      <c r="J267" s="681"/>
      <c r="K267" s="681"/>
      <c r="L267" s="681"/>
      <c r="M267" s="681"/>
      <c r="N267" s="681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1" t="s">
        <v>1469</v>
      </c>
      <c r="F268" s="681"/>
      <c r="G268" s="681"/>
      <c r="H268" s="681"/>
      <c r="I268" s="681"/>
      <c r="J268" s="681"/>
      <c r="K268" s="681"/>
      <c r="L268" s="681"/>
      <c r="M268" s="681"/>
      <c r="N268" s="681"/>
    </row>
    <row r="269" spans="5:21" ht="15">
      <c r="E269" s="681" t="s">
        <v>1470</v>
      </c>
      <c r="F269" s="681"/>
      <c r="G269" s="681"/>
      <c r="H269" s="681"/>
      <c r="I269" s="681"/>
      <c r="J269" s="681"/>
      <c r="K269" s="681"/>
      <c r="L269" s="681"/>
      <c r="M269" s="681"/>
      <c r="N269" s="681"/>
      <c r="O269" s="681"/>
      <c r="P269" s="681"/>
      <c r="Q269" s="681"/>
      <c r="R269" s="681"/>
      <c r="S269" s="681"/>
      <c r="T269" s="681"/>
      <c r="U269" s="681"/>
    </row>
    <row r="270" ht="1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2021-03-26T12:53:09Z</dcterms:modified>
  <cp:category/>
  <cp:version/>
  <cp:contentType/>
  <cp:contentStatus/>
</cp:coreProperties>
</file>