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49'!$A$1:$E$61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<sst xmlns="http://schemas.openxmlformats.org/spreadsheetml/2006/main" count="3151" uniqueCount="1499">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</sst>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7" xfId="235" applyNumberFormat="1" applyFont="1" applyFill="1" applyBorder="1" applyAlignment="1" applyProtection="1">
      <alignment horizontal="right" vertical="center" wrapText="1"/>
      <protection/>
    </xf>
    <xf numFmtId="3" fontId="14" fillId="0" borderId="37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14" fillId="7" borderId="38" xfId="13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7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7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7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7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7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7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7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59" t="s">
        <v>1471</v>
      </c>
      <c r="C2" s="659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59" t="str">
        <f>CONCATENATE("на ",UPPER(dfName))</f>
        <v>на ДФ ДСК ЕВРО АКТИВ</v>
      </c>
      <c r="C3" s="659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59" t="str">
        <f>CONCATENATE("към ",TEXT(EndDate,"dd.mm.yyyy")," г.")</f>
        <v>към 30.06.2021 г.</v>
      </c>
      <c r="C4" s="659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7">
        <f>E10/'1-SB'!$C$47</f>
        <v>0</v>
      </c>
    </row>
    <row r="11" spans="1:6" ht="15.75">
      <c r="A11" s="305"/>
      <c r="B11" s="53"/>
      <c r="C11" s="579"/>
      <c r="D11" s="305"/>
      <c r="E11" s="305"/>
      <c r="F11" s="617">
        <f>E11/'1-SB'!$C$47</f>
        <v>0</v>
      </c>
    </row>
    <row r="12" spans="1:6" ht="15.75">
      <c r="A12" s="305"/>
      <c r="B12" s="53"/>
      <c r="C12" s="579"/>
      <c r="D12" s="305"/>
      <c r="E12" s="305"/>
      <c r="F12" s="617">
        <f>E12/'1-SB'!$C$47</f>
        <v>0</v>
      </c>
    </row>
    <row r="13" spans="1:6" ht="15.75">
      <c r="A13" s="305"/>
      <c r="B13" s="53"/>
      <c r="C13" s="579"/>
      <c r="D13" s="305"/>
      <c r="E13" s="305"/>
      <c r="F13" s="617">
        <f>E13/'1-SB'!$C$47</f>
        <v>0</v>
      </c>
    </row>
    <row r="14" spans="1:6" ht="15.75">
      <c r="A14" s="305"/>
      <c r="B14" s="53"/>
      <c r="C14" s="579"/>
      <c r="D14" s="305"/>
      <c r="E14" s="305"/>
      <c r="F14" s="617">
        <f>E14/'1-SB'!$C$47</f>
        <v>0</v>
      </c>
    </row>
    <row r="15" spans="1:6" ht="15.75">
      <c r="A15" s="305"/>
      <c r="B15" s="53"/>
      <c r="C15" s="579"/>
      <c r="D15" s="305"/>
      <c r="E15" s="305"/>
      <c r="F15" s="617">
        <f>E15/'1-SB'!$C$47</f>
        <v>0</v>
      </c>
    </row>
    <row r="16" spans="1:6" ht="15.75">
      <c r="A16" s="305"/>
      <c r="B16" s="53"/>
      <c r="C16" s="579"/>
      <c r="D16" s="305"/>
      <c r="E16" s="305"/>
      <c r="F16" s="617">
        <f>E16/'1-SB'!$C$47</f>
        <v>0</v>
      </c>
    </row>
    <row r="17" spans="1:6" ht="15.75">
      <c r="A17" s="305"/>
      <c r="B17" s="53"/>
      <c r="C17" s="579"/>
      <c r="D17" s="305"/>
      <c r="E17" s="305"/>
      <c r="F17" s="617">
        <f>E17/'1-SB'!$C$47</f>
        <v>0</v>
      </c>
    </row>
    <row r="18" spans="1:6" ht="15.75">
      <c r="A18" s="305"/>
      <c r="B18" s="53"/>
      <c r="C18" s="579"/>
      <c r="D18" s="305"/>
      <c r="E18" s="231"/>
      <c r="F18" s="617">
        <f>E18/'1-SB'!$C$47</f>
        <v>0</v>
      </c>
    </row>
    <row r="19" spans="1:6" ht="15.75">
      <c r="A19" s="305"/>
      <c r="B19" s="53"/>
      <c r="C19" s="579"/>
      <c r="D19" s="305"/>
      <c r="E19" s="231"/>
      <c r="F19" s="617">
        <f>E19/'1-SB'!$C$47</f>
        <v>0</v>
      </c>
    </row>
    <row r="20" spans="1:6" ht="15.75">
      <c r="A20" s="305"/>
      <c r="B20" s="53"/>
      <c r="C20" s="579"/>
      <c r="D20" s="305"/>
      <c r="E20" s="305"/>
      <c r="F20" s="617">
        <f>E20/'1-SB'!$C$47</f>
        <v>0</v>
      </c>
    </row>
    <row r="21" spans="1:6" ht="15.75">
      <c r="A21" s="305"/>
      <c r="B21" s="53"/>
      <c r="C21" s="579"/>
      <c r="D21" s="305"/>
      <c r="E21" s="305"/>
      <c r="F21" s="617">
        <f>E21/'1-SB'!$C$47</f>
        <v>0</v>
      </c>
    </row>
    <row r="22" spans="1:6" ht="15.75">
      <c r="A22" s="305"/>
      <c r="B22" s="53"/>
      <c r="C22" s="579"/>
      <c r="D22" s="305"/>
      <c r="E22" s="305"/>
      <c r="F22" s="617">
        <f>E22/'1-SB'!$C$47</f>
        <v>0</v>
      </c>
    </row>
    <row r="23" spans="1:6" ht="15.75">
      <c r="A23" s="305"/>
      <c r="B23" s="53"/>
      <c r="C23" s="579"/>
      <c r="D23" s="305"/>
      <c r="E23" s="305"/>
      <c r="F23" s="617">
        <f>E23/'1-SB'!$C$47</f>
        <v>0</v>
      </c>
    </row>
    <row r="24" spans="1:6" ht="15.75">
      <c r="A24" s="305"/>
      <c r="B24" s="53"/>
      <c r="C24" s="579"/>
      <c r="D24" s="305"/>
      <c r="E24" s="305"/>
      <c r="F24" s="617">
        <f>E24/'1-SB'!$C$47</f>
        <v>0</v>
      </c>
    </row>
    <row r="25" spans="1:6" ht="15.75">
      <c r="A25" s="305"/>
      <c r="B25" s="53"/>
      <c r="C25" s="579"/>
      <c r="D25" s="305"/>
      <c r="E25" s="305"/>
      <c r="F25" s="617">
        <f>E25/'1-SB'!$C$47</f>
        <v>0</v>
      </c>
    </row>
    <row r="26" spans="1:6" ht="15.75">
      <c r="A26" s="305"/>
      <c r="B26" s="53"/>
      <c r="C26" s="579"/>
      <c r="D26" s="305"/>
      <c r="E26" s="305"/>
      <c r="F26" s="617">
        <f>E26/'1-SB'!$C$47</f>
        <v>0</v>
      </c>
    </row>
    <row r="27" spans="1:6" ht="15.75">
      <c r="A27" s="305"/>
      <c r="B27" s="53"/>
      <c r="C27" s="579"/>
      <c r="D27" s="305"/>
      <c r="E27" s="305"/>
      <c r="F27" s="617">
        <f>E27/'1-SB'!$C$47</f>
        <v>0</v>
      </c>
    </row>
    <row r="28" spans="1:6" ht="15.75">
      <c r="A28" s="305"/>
      <c r="B28" s="53"/>
      <c r="C28" s="579"/>
      <c r="D28" s="305"/>
      <c r="E28" s="305"/>
      <c r="F28" s="617">
        <f>E28/'1-SB'!$C$47</f>
        <v>0</v>
      </c>
    </row>
    <row r="29" spans="1:6" ht="15.75">
      <c r="A29" s="308"/>
      <c r="B29" s="291"/>
      <c r="C29" s="579"/>
      <c r="D29" s="308"/>
      <c r="E29" s="308"/>
      <c r="F29" s="618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J16" sqref="J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4" t="s">
        <v>948</v>
      </c>
      <c r="B2" s="694"/>
      <c r="C2" s="694"/>
      <c r="D2" s="694"/>
      <c r="E2" s="694"/>
      <c r="F2" s="694"/>
      <c r="G2" s="66"/>
      <c r="H2" s="66"/>
      <c r="I2" s="66"/>
      <c r="J2" s="41"/>
      <c r="K2" s="65"/>
      <c r="L2" s="65"/>
    </row>
    <row r="3" spans="1:12" s="61" customFormat="1" ht="15.75">
      <c r="A3" s="696" t="str">
        <f>CONCATENATE("на ",UPPER(dfName))</f>
        <v>на ДФ ДСК ЕВРО АКТИВ</v>
      </c>
      <c r="B3" s="696"/>
      <c r="C3" s="696"/>
      <c r="D3" s="696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6" t="str">
        <f>CONCATENATE("към ",TEXT(EndDate,"dd.mm.yyyy")," г.")</f>
        <v>към 30.06.2021 г.</v>
      </c>
      <c r="B4" s="696"/>
      <c r="C4" s="696"/>
      <c r="D4" s="696"/>
      <c r="E4" s="76" t="s">
        <v>914</v>
      </c>
      <c r="F4" s="224">
        <f>ReportedCompletionDate</f>
        <v>44407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1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1"/>
  <sheetViews>
    <sheetView zoomScale="80" zoomScaleNormal="80" zoomScalePageLayoutView="0" workbookViewId="0" topLeftCell="A1">
      <selection activeCell="D19" sqref="D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4" t="s">
        <v>1345</v>
      </c>
      <c r="B2" s="694"/>
      <c r="C2" s="694"/>
      <c r="D2" s="694"/>
      <c r="E2" s="694"/>
      <c r="F2" s="304"/>
      <c r="G2" s="66"/>
      <c r="H2" s="66"/>
      <c r="I2" s="66"/>
      <c r="J2" s="41"/>
      <c r="K2" s="65"/>
      <c r="L2" s="65"/>
    </row>
    <row r="3" spans="1:12" s="61" customFormat="1" ht="15.75">
      <c r="A3" s="659" t="str">
        <f>CONCATENATE("на ",UPPER(dfName))</f>
        <v>на ДФ ДСК ЕВРО АКТИВ</v>
      </c>
      <c r="B3" s="659"/>
      <c r="C3" s="659"/>
      <c r="D3" s="659"/>
      <c r="E3" s="659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30.06.2021 г.</v>
      </c>
      <c r="B4" s="697"/>
      <c r="C4" s="697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8" t="s">
        <v>257</v>
      </c>
      <c r="B8" s="700" t="s">
        <v>259</v>
      </c>
      <c r="C8" s="274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1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645"/>
      <c r="B11" s="275"/>
      <c r="C11" s="277"/>
      <c r="D11" s="276"/>
      <c r="E11" s="594"/>
    </row>
    <row r="12" spans="1:5" s="544" customFormat="1" ht="15.75">
      <c r="A12" s="588"/>
      <c r="B12" s="277"/>
      <c r="C12" s="277"/>
      <c r="D12" s="278"/>
      <c r="E12" s="595"/>
    </row>
    <row r="13" spans="1:5" s="544" customFormat="1" ht="15.75">
      <c r="A13" s="588"/>
      <c r="B13" s="277"/>
      <c r="C13" s="277"/>
      <c r="D13" s="278"/>
      <c r="E13" s="595"/>
    </row>
    <row r="14" spans="1:5" s="544" customFormat="1" ht="15.75">
      <c r="A14" s="588"/>
      <c r="B14" s="277"/>
      <c r="C14" s="277"/>
      <c r="D14" s="278"/>
      <c r="E14" s="595"/>
    </row>
    <row r="15" spans="1:5" s="544" customFormat="1" ht="15.75">
      <c r="A15" s="588"/>
      <c r="B15" s="279"/>
      <c r="C15" s="277"/>
      <c r="D15" s="278"/>
      <c r="E15" s="595"/>
    </row>
    <row r="16" spans="1:5" s="544" customFormat="1" ht="15.75">
      <c r="A16" s="588"/>
      <c r="B16" s="279"/>
      <c r="C16" s="277"/>
      <c r="D16" s="278"/>
      <c r="E16" s="595"/>
    </row>
    <row r="17" spans="1:5" s="544" customFormat="1" ht="15.75">
      <c r="A17" s="588"/>
      <c r="B17" s="279"/>
      <c r="C17" s="277"/>
      <c r="D17" s="280"/>
      <c r="E17" s="596"/>
    </row>
    <row r="18" spans="1:5" s="544" customFormat="1" ht="15.75">
      <c r="A18" s="588"/>
      <c r="B18" s="279"/>
      <c r="C18" s="277"/>
      <c r="D18" s="280"/>
      <c r="E18" s="596"/>
    </row>
    <row r="19" spans="1:5" s="544" customFormat="1" ht="15.75">
      <c r="A19" s="588"/>
      <c r="B19" s="277"/>
      <c r="C19" s="277"/>
      <c r="D19" s="280"/>
      <c r="E19" s="596"/>
    </row>
    <row r="20" spans="1:5" s="544" customFormat="1" ht="15.75">
      <c r="A20" s="588"/>
      <c r="B20" s="277"/>
      <c r="C20" s="277"/>
      <c r="D20" s="280"/>
      <c r="E20" s="596"/>
    </row>
    <row r="21" spans="1:5" s="544" customFormat="1" ht="15.75">
      <c r="A21" s="588"/>
      <c r="B21" s="277"/>
      <c r="C21" s="277"/>
      <c r="D21" s="280"/>
      <c r="E21" s="596"/>
    </row>
    <row r="22" spans="1:5" s="544" customFormat="1" ht="15.75">
      <c r="A22" s="588"/>
      <c r="B22" s="277"/>
      <c r="C22" s="277"/>
      <c r="D22" s="280"/>
      <c r="E22" s="596"/>
    </row>
    <row r="23" spans="1:5" s="544" customFormat="1" ht="15.75">
      <c r="A23" s="588"/>
      <c r="B23" s="279"/>
      <c r="C23" s="277"/>
      <c r="D23" s="280"/>
      <c r="E23" s="596"/>
    </row>
    <row r="24" spans="1:5" s="544" customFormat="1" ht="15.75">
      <c r="A24" s="588"/>
      <c r="B24" s="279"/>
      <c r="C24" s="277"/>
      <c r="D24" s="280"/>
      <c r="E24" s="596"/>
    </row>
    <row r="25" spans="1:5" s="544" customFormat="1" ht="15.75">
      <c r="A25" s="588"/>
      <c r="B25" s="279"/>
      <c r="C25" s="277"/>
      <c r="D25" s="280"/>
      <c r="E25" s="596"/>
    </row>
    <row r="26" spans="1:5" s="544" customFormat="1" ht="15.75">
      <c r="A26" s="588"/>
      <c r="B26" s="277"/>
      <c r="C26" s="277"/>
      <c r="D26" s="280"/>
      <c r="E26" s="596"/>
    </row>
    <row r="27" spans="1:5" s="544" customFormat="1" ht="15.75">
      <c r="A27" s="588"/>
      <c r="B27" s="277"/>
      <c r="C27" s="277"/>
      <c r="D27" s="280"/>
      <c r="E27" s="596"/>
    </row>
    <row r="28" spans="1:5" s="544" customFormat="1" ht="15.75">
      <c r="A28" s="588"/>
      <c r="B28" s="277"/>
      <c r="C28" s="277"/>
      <c r="D28" s="280"/>
      <c r="E28" s="596"/>
    </row>
    <row r="29" spans="1:5" s="544" customFormat="1" ht="15.75">
      <c r="A29" s="588"/>
      <c r="B29" s="277"/>
      <c r="C29" s="277"/>
      <c r="D29" s="280"/>
      <c r="E29" s="596"/>
    </row>
    <row r="30" spans="1:5" s="544" customFormat="1" ht="15.75">
      <c r="A30" s="588"/>
      <c r="B30" s="279"/>
      <c r="C30" s="277"/>
      <c r="D30" s="280"/>
      <c r="E30" s="596"/>
    </row>
    <row r="31" spans="1:5" s="544" customFormat="1" ht="15.75">
      <c r="A31" s="588"/>
      <c r="B31" s="279"/>
      <c r="C31" s="277"/>
      <c r="D31" s="280"/>
      <c r="E31" s="596"/>
    </row>
    <row r="32" spans="1:5" s="544" customFormat="1" ht="15.75">
      <c r="A32" s="588"/>
      <c r="B32" s="279"/>
      <c r="C32" s="277"/>
      <c r="D32" s="280"/>
      <c r="E32" s="596"/>
    </row>
    <row r="33" spans="1:5" s="544" customFormat="1" ht="15.75">
      <c r="A33" s="588"/>
      <c r="B33" s="279"/>
      <c r="C33" s="277"/>
      <c r="D33" s="280"/>
      <c r="E33" s="596"/>
    </row>
    <row r="34" spans="1:5" s="544" customFormat="1" ht="15.75">
      <c r="A34" s="588"/>
      <c r="B34" s="279"/>
      <c r="C34" s="277"/>
      <c r="D34" s="280"/>
      <c r="E34" s="596"/>
    </row>
    <row r="35" spans="1:5" ht="15.75">
      <c r="A35" s="588"/>
      <c r="B35" s="279"/>
      <c r="C35" s="277"/>
      <c r="D35" s="280"/>
      <c r="E35" s="596"/>
    </row>
    <row r="36" spans="1:5" ht="15.75">
      <c r="A36" s="588"/>
      <c r="B36" s="279"/>
      <c r="C36" s="277"/>
      <c r="D36" s="280"/>
      <c r="E36" s="596"/>
    </row>
    <row r="37" spans="1:5" ht="15.75">
      <c r="A37" s="588"/>
      <c r="B37" s="279"/>
      <c r="C37" s="277"/>
      <c r="D37" s="280"/>
      <c r="E37" s="596"/>
    </row>
    <row r="38" spans="1:5" ht="15.75">
      <c r="A38" s="588"/>
      <c r="B38" s="279"/>
      <c r="C38" s="277"/>
      <c r="D38" s="280"/>
      <c r="E38" s="596"/>
    </row>
    <row r="39" spans="1:5" ht="15.75">
      <c r="A39" s="588"/>
      <c r="B39" s="279"/>
      <c r="C39" s="277"/>
      <c r="D39" s="280"/>
      <c r="E39" s="596"/>
    </row>
    <row r="40" spans="1:5" ht="15.75">
      <c r="A40" s="588"/>
      <c r="B40" s="279"/>
      <c r="C40" s="277"/>
      <c r="D40" s="280"/>
      <c r="E40" s="596"/>
    </row>
    <row r="41" spans="1:5" ht="15.75">
      <c r="A41" s="588"/>
      <c r="B41" s="279"/>
      <c r="C41" s="277"/>
      <c r="D41" s="280"/>
      <c r="E41" s="596"/>
    </row>
    <row r="42" spans="1:5" ht="15.75">
      <c r="A42" s="588"/>
      <c r="B42" s="279"/>
      <c r="C42" s="277"/>
      <c r="D42" s="280"/>
      <c r="E42" s="596"/>
    </row>
    <row r="43" spans="1:5" ht="15.75">
      <c r="A43" s="588"/>
      <c r="B43" s="279"/>
      <c r="C43" s="277"/>
      <c r="D43" s="280"/>
      <c r="E43" s="596"/>
    </row>
    <row r="44" spans="1:5" ht="15.75">
      <c r="A44" s="588"/>
      <c r="B44" s="279"/>
      <c r="C44" s="277"/>
      <c r="D44" s="280"/>
      <c r="E44" s="596"/>
    </row>
    <row r="45" spans="1:5" ht="15.75">
      <c r="A45" s="588"/>
      <c r="B45" s="279"/>
      <c r="C45" s="277"/>
      <c r="D45" s="280"/>
      <c r="E45" s="596"/>
    </row>
    <row r="46" spans="1:5" ht="15.75">
      <c r="A46" s="588"/>
      <c r="B46" s="279"/>
      <c r="C46" s="277"/>
      <c r="D46" s="280"/>
      <c r="E46" s="596"/>
    </row>
    <row r="47" spans="1:5" ht="15.75">
      <c r="A47" s="588"/>
      <c r="B47" s="279"/>
      <c r="C47" s="277"/>
      <c r="D47" s="280"/>
      <c r="E47" s="596"/>
    </row>
    <row r="48" spans="1:5" ht="15.75">
      <c r="A48" s="588"/>
      <c r="B48" s="279"/>
      <c r="C48" s="277"/>
      <c r="D48" s="280"/>
      <c r="E48" s="596"/>
    </row>
    <row r="49" spans="1:5" ht="15.75">
      <c r="A49" s="588"/>
      <c r="B49" s="279"/>
      <c r="C49" s="277"/>
      <c r="D49" s="280"/>
      <c r="E49" s="596"/>
    </row>
    <row r="50" spans="1:5" ht="15.75">
      <c r="A50" s="588"/>
      <c r="B50" s="279"/>
      <c r="C50" s="277"/>
      <c r="D50" s="280"/>
      <c r="E50" s="596"/>
    </row>
    <row r="51" spans="1:5" ht="15.75">
      <c r="A51" s="588"/>
      <c r="B51" s="279"/>
      <c r="C51" s="277"/>
      <c r="D51" s="280"/>
      <c r="E51" s="596"/>
    </row>
    <row r="52" spans="1:5" ht="15.75">
      <c r="A52" s="588"/>
      <c r="B52" s="279"/>
      <c r="C52" s="277"/>
      <c r="D52" s="280"/>
      <c r="E52" s="596"/>
    </row>
    <row r="53" spans="1:5" ht="15.75">
      <c r="A53" s="588"/>
      <c r="B53" s="279"/>
      <c r="C53" s="277"/>
      <c r="D53" s="280"/>
      <c r="E53" s="596"/>
    </row>
    <row r="54" spans="1:5" ht="15.75">
      <c r="A54" s="588"/>
      <c r="B54" s="279"/>
      <c r="C54" s="277"/>
      <c r="D54" s="280"/>
      <c r="E54" s="596"/>
    </row>
    <row r="55" spans="1:5" ht="15.75">
      <c r="A55" s="588"/>
      <c r="B55" s="279"/>
      <c r="C55" s="277"/>
      <c r="D55" s="280"/>
      <c r="E55" s="596"/>
    </row>
    <row r="56" spans="1:5" ht="15.75">
      <c r="A56" s="588"/>
      <c r="B56" s="279"/>
      <c r="C56" s="277"/>
      <c r="D56" s="280"/>
      <c r="E56" s="596"/>
    </row>
    <row r="57" spans="1:5" ht="15.75">
      <c r="A57" s="588"/>
      <c r="B57" s="279"/>
      <c r="C57" s="277"/>
      <c r="D57" s="280"/>
      <c r="E57" s="596"/>
    </row>
    <row r="58" spans="1:5" ht="15.75">
      <c r="A58" s="588"/>
      <c r="B58" s="279"/>
      <c r="C58" s="277"/>
      <c r="D58" s="280"/>
      <c r="E58" s="596"/>
    </row>
    <row r="59" spans="1:5" ht="15.75">
      <c r="A59" s="588"/>
      <c r="B59" s="279"/>
      <c r="C59" s="277"/>
      <c r="D59" s="280"/>
      <c r="E59" s="596"/>
    </row>
    <row r="60" spans="1:5" ht="15.75">
      <c r="A60" s="588"/>
      <c r="B60" s="279"/>
      <c r="C60" s="277"/>
      <c r="D60" s="280"/>
      <c r="E60" s="596"/>
    </row>
    <row r="61" spans="1:5" ht="15.75">
      <c r="A61" s="588"/>
      <c r="B61" s="279"/>
      <c r="C61" s="277"/>
      <c r="D61" s="280"/>
      <c r="E61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8:C61 C11:C16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ЕВРО АКТИВ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660"/>
      <c r="E4" s="660"/>
      <c r="F4" s="660"/>
      <c r="G4" s="660"/>
      <c r="H4" s="660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44407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7"/>
      <c r="F11" s="597"/>
      <c r="G11" s="597"/>
      <c r="H11" s="597"/>
    </row>
    <row r="12" spans="1:8" ht="15.75">
      <c r="A12" s="587"/>
      <c r="B12" s="584"/>
      <c r="C12" s="584"/>
      <c r="D12" s="584"/>
      <c r="E12" s="597"/>
      <c r="F12" s="597"/>
      <c r="G12" s="597"/>
      <c r="H12" s="597"/>
    </row>
    <row r="13" spans="1:8" ht="15.75">
      <c r="A13" s="587"/>
      <c r="B13" s="584"/>
      <c r="C13" s="584"/>
      <c r="D13" s="584"/>
      <c r="E13" s="597"/>
      <c r="F13" s="597"/>
      <c r="G13" s="597"/>
      <c r="H13" s="597"/>
    </row>
    <row r="14" spans="1:8" ht="15.75">
      <c r="A14" s="587"/>
      <c r="B14" s="584"/>
      <c r="C14" s="584"/>
      <c r="D14" s="584"/>
      <c r="E14" s="597"/>
      <c r="F14" s="597"/>
      <c r="G14" s="597"/>
      <c r="H14" s="597"/>
    </row>
    <row r="15" spans="1:8" ht="15.75">
      <c r="A15" s="587"/>
      <c r="B15" s="584"/>
      <c r="C15" s="584"/>
      <c r="D15" s="584"/>
      <c r="E15" s="597"/>
      <c r="F15" s="597"/>
      <c r="G15" s="597"/>
      <c r="H15" s="597"/>
    </row>
    <row r="16" spans="1:8" ht="15.75">
      <c r="A16" s="587"/>
      <c r="B16" s="584"/>
      <c r="C16" s="584"/>
      <c r="D16" s="584"/>
      <c r="E16" s="597"/>
      <c r="F16" s="597"/>
      <c r="G16" s="597"/>
      <c r="H16" s="597"/>
    </row>
    <row r="17" spans="1:8" ht="15.75">
      <c r="A17" s="587"/>
      <c r="B17" s="584"/>
      <c r="C17" s="584"/>
      <c r="D17" s="584"/>
      <c r="E17" s="597"/>
      <c r="F17" s="597"/>
      <c r="G17" s="597"/>
      <c r="H17" s="597"/>
    </row>
    <row r="18" spans="1:8" ht="15.75">
      <c r="A18" s="587"/>
      <c r="B18" s="584"/>
      <c r="C18" s="584"/>
      <c r="D18" s="584"/>
      <c r="E18" s="597"/>
      <c r="F18" s="597"/>
      <c r="G18" s="597"/>
      <c r="H18" s="597"/>
    </row>
    <row r="19" spans="1:8" ht="15.75">
      <c r="A19" s="587"/>
      <c r="B19" s="584"/>
      <c r="C19" s="584"/>
      <c r="D19" s="584"/>
      <c r="E19" s="597"/>
      <c r="F19" s="597"/>
      <c r="G19" s="597"/>
      <c r="H19" s="597"/>
    </row>
    <row r="20" spans="1:8" ht="15.75">
      <c r="A20" s="587"/>
      <c r="B20" s="584"/>
      <c r="C20" s="584"/>
      <c r="D20" s="584"/>
      <c r="E20" s="597"/>
      <c r="F20" s="597"/>
      <c r="G20" s="597"/>
      <c r="H20" s="597"/>
    </row>
    <row r="21" spans="1:8" ht="15.75">
      <c r="A21" s="587"/>
      <c r="B21" s="584"/>
      <c r="C21" s="584"/>
      <c r="D21" s="584"/>
      <c r="E21" s="597"/>
      <c r="F21" s="597"/>
      <c r="G21" s="597"/>
      <c r="H21" s="597"/>
    </row>
    <row r="22" spans="1:8" ht="15.75">
      <c r="A22" s="587"/>
      <c r="B22" s="584"/>
      <c r="C22" s="584"/>
      <c r="D22" s="584"/>
      <c r="E22" s="597"/>
      <c r="F22" s="597"/>
      <c r="G22" s="597"/>
      <c r="H22" s="597"/>
    </row>
    <row r="23" spans="1:8" ht="15.75">
      <c r="A23" s="587"/>
      <c r="B23" s="584"/>
      <c r="C23" s="584"/>
      <c r="D23" s="584"/>
      <c r="E23" s="597"/>
      <c r="F23" s="597"/>
      <c r="G23" s="597"/>
      <c r="H23" s="597"/>
    </row>
    <row r="24" spans="1:8" ht="15.75">
      <c r="A24" s="587"/>
      <c r="B24" s="584"/>
      <c r="C24" s="584"/>
      <c r="D24" s="584"/>
      <c r="E24" s="597"/>
      <c r="F24" s="597"/>
      <c r="G24" s="597"/>
      <c r="H24" s="597"/>
    </row>
    <row r="25" spans="1:8" ht="15.75">
      <c r="A25" s="587"/>
      <c r="B25" s="584"/>
      <c r="C25" s="584"/>
      <c r="D25" s="584"/>
      <c r="E25" s="597"/>
      <c r="F25" s="597"/>
      <c r="G25" s="597"/>
      <c r="H25" s="597"/>
    </row>
    <row r="26" spans="1:8" ht="15.75">
      <c r="A26" s="587"/>
      <c r="B26" s="584"/>
      <c r="C26" s="584"/>
      <c r="D26" s="584"/>
      <c r="E26" s="597"/>
      <c r="F26" s="597"/>
      <c r="G26" s="597"/>
      <c r="H26" s="597"/>
    </row>
    <row r="27" spans="1:8" ht="15.75">
      <c r="A27" s="587"/>
      <c r="B27" s="584"/>
      <c r="C27" s="584"/>
      <c r="D27" s="584"/>
      <c r="E27" s="597"/>
      <c r="F27" s="597"/>
      <c r="G27" s="597"/>
      <c r="H27" s="597"/>
    </row>
    <row r="28" spans="1:8" ht="15.75">
      <c r="A28" s="587"/>
      <c r="B28" s="584"/>
      <c r="C28" s="584"/>
      <c r="D28" s="584"/>
      <c r="E28" s="597"/>
      <c r="F28" s="597"/>
      <c r="G28" s="597"/>
      <c r="H28" s="597"/>
    </row>
    <row r="29" spans="1:8" ht="15.75">
      <c r="A29" s="587"/>
      <c r="B29" s="584"/>
      <c r="C29" s="584"/>
      <c r="D29" s="584"/>
      <c r="E29" s="597"/>
      <c r="F29" s="597"/>
      <c r="G29" s="597"/>
      <c r="H29" s="597"/>
    </row>
    <row r="30" spans="1:8" ht="15.75">
      <c r="A30" s="587"/>
      <c r="B30" s="584"/>
      <c r="C30" s="584"/>
      <c r="D30" s="584"/>
      <c r="E30" s="597"/>
      <c r="F30" s="597"/>
      <c r="G30" s="597"/>
      <c r="H30" s="597"/>
    </row>
    <row r="31" spans="1:8" ht="15.75">
      <c r="A31" s="587"/>
      <c r="B31" s="584"/>
      <c r="C31" s="584"/>
      <c r="D31" s="584"/>
      <c r="E31" s="597"/>
      <c r="F31" s="597"/>
      <c r="G31" s="597"/>
      <c r="H31" s="597"/>
    </row>
    <row r="32" spans="1:8" ht="15.75">
      <c r="A32" s="587"/>
      <c r="B32" s="584"/>
      <c r="C32" s="584"/>
      <c r="D32" s="584"/>
      <c r="E32" s="597"/>
      <c r="F32" s="597"/>
      <c r="G32" s="597"/>
      <c r="H32" s="597"/>
    </row>
    <row r="33" spans="1:8" ht="15.75">
      <c r="A33" s="587"/>
      <c r="B33" s="584"/>
      <c r="C33" s="584"/>
      <c r="D33" s="584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30" sqref="M30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ЕВРО АКТИВ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45113676</v>
      </c>
      <c r="E11" s="347">
        <f>'1-SB'!D47</f>
        <v>25477778</v>
      </c>
      <c r="F11" s="345"/>
    </row>
    <row r="12" spans="2:6" ht="15.75">
      <c r="B12" s="341"/>
      <c r="C12" s="341" t="s">
        <v>1353</v>
      </c>
      <c r="D12" s="346">
        <f>'1-SB'!G47</f>
        <v>45113676</v>
      </c>
      <c r="E12" s="347">
        <f>'1-SB'!H47</f>
        <v>25477778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6789116</v>
      </c>
      <c r="E19" s="346">
        <f>'1-SB'!C25</f>
        <v>6789116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2139116</v>
      </c>
      <c r="E20" s="356">
        <f>'1-SB'!C22</f>
        <v>2139116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36063452</v>
      </c>
      <c r="E26" s="360">
        <f>'1-SB'!G11</f>
        <v>36063452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5987948</v>
      </c>
      <c r="E27" s="360">
        <f>'1-SB'!G16</f>
        <v>5987948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3387787</v>
      </c>
      <c r="E28" s="360">
        <f>'1-SB'!G19+'1-SB'!G21</f>
        <v>3387787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-353991</v>
      </c>
      <c r="E29" s="360">
        <f>'1-SB'!G20+'1-SB'!G22</f>
        <v>-353991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45085196</v>
      </c>
      <c r="E30" s="362">
        <f>'1-SB'!G24</f>
        <v>45085196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235130</v>
      </c>
      <c r="F41" s="363">
        <f>D41-E41</f>
        <v>-235130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28480</v>
      </c>
      <c r="F44" s="363">
        <f>D44-E44</f>
        <v>-28480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38089430</v>
      </c>
      <c r="F47" s="363">
        <f>D47-E47</f>
        <v>-38089430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4650000</v>
      </c>
      <c r="F50" s="363">
        <f>D50-E50</f>
        <v>-4650000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Евро Актив</v>
      </c>
      <c r="B3" s="386" t="str">
        <f aca="true" t="shared" si="1" ref="B3:B34">dfRG</f>
        <v>РГ-05-1457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Евро Актив</v>
      </c>
      <c r="B4" s="386" t="str">
        <f t="shared" si="1"/>
        <v>РГ-05-1457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Евро Актив</v>
      </c>
      <c r="B5" s="386" t="str">
        <f t="shared" si="1"/>
        <v>РГ-05-1457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Евро Актив</v>
      </c>
      <c r="B6" s="386" t="str">
        <f t="shared" si="1"/>
        <v>РГ-05-1457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Евро Актив</v>
      </c>
      <c r="B7" s="386" t="str">
        <f t="shared" si="1"/>
        <v>РГ-05-1457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Евро Актив</v>
      </c>
      <c r="B8" s="386" t="str">
        <f t="shared" si="1"/>
        <v>РГ-05-1457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Евро Актив</v>
      </c>
      <c r="B9" s="386" t="str">
        <f t="shared" si="1"/>
        <v>РГ-05-1457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Евро Актив</v>
      </c>
      <c r="B10" s="386" t="str">
        <f t="shared" si="1"/>
        <v>РГ-05-1457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Евро Актив</v>
      </c>
      <c r="B11" s="386" t="str">
        <f t="shared" si="1"/>
        <v>РГ-05-1457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Евро Актив</v>
      </c>
      <c r="B12" s="386" t="str">
        <f t="shared" si="1"/>
        <v>РГ-05-1457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Евро Актив</v>
      </c>
      <c r="B13" s="386" t="str">
        <f t="shared" si="1"/>
        <v>РГ-05-1457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Евро Актив</v>
      </c>
      <c r="B14" s="386" t="str">
        <f t="shared" si="1"/>
        <v>РГ-05-1457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Евро Актив</v>
      </c>
      <c r="B15" s="386" t="str">
        <f t="shared" si="1"/>
        <v>РГ-05-1457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2139116</v>
      </c>
    </row>
    <row r="16" spans="1:7" ht="15.75">
      <c r="A16" s="385" t="str">
        <f t="shared" si="0"/>
        <v>ДФ ДСК Евро Актив</v>
      </c>
      <c r="B16" s="386" t="str">
        <f t="shared" si="1"/>
        <v>РГ-05-1457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4650000</v>
      </c>
    </row>
    <row r="17" spans="1:7" ht="15.75">
      <c r="A17" s="385" t="str">
        <f t="shared" si="0"/>
        <v>ДФ ДСК Евро Актив</v>
      </c>
      <c r="B17" s="386" t="str">
        <f t="shared" si="1"/>
        <v>РГ-05-1457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Евро Актив</v>
      </c>
      <c r="B18" s="386" t="str">
        <f t="shared" si="1"/>
        <v>РГ-05-1457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6789116</v>
      </c>
    </row>
    <row r="19" spans="1:7" ht="15.75">
      <c r="A19" s="385" t="str">
        <f t="shared" si="0"/>
        <v>ДФ ДСК Евро Актив</v>
      </c>
      <c r="B19" s="386" t="str">
        <f t="shared" si="1"/>
        <v>РГ-05-1457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Евро Актив</v>
      </c>
      <c r="B20" s="386" t="str">
        <f t="shared" si="1"/>
        <v>РГ-05-1457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38089430</v>
      </c>
    </row>
    <row r="21" spans="1:7" ht="15.75">
      <c r="A21" s="385" t="str">
        <f t="shared" si="0"/>
        <v>ДФ ДСК Евро Актив</v>
      </c>
      <c r="B21" s="386" t="str">
        <f t="shared" si="1"/>
        <v>РГ-05-1457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Евро Актив</v>
      </c>
      <c r="B22" s="386" t="str">
        <f t="shared" si="1"/>
        <v>РГ-05-1457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Евро Актив</v>
      </c>
      <c r="B23" s="386" t="str">
        <f t="shared" si="1"/>
        <v>РГ-05-1457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38089430</v>
      </c>
    </row>
    <row r="24" spans="1:7" ht="15.75">
      <c r="A24" s="385" t="str">
        <f t="shared" si="0"/>
        <v>ДФ ДСК Евро Актив</v>
      </c>
      <c r="B24" s="386" t="str">
        <f t="shared" si="1"/>
        <v>РГ-05-1457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Евро Актив</v>
      </c>
      <c r="B25" s="386" t="str">
        <f t="shared" si="1"/>
        <v>РГ-05-1457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Евро Актив</v>
      </c>
      <c r="B26" s="386" t="str">
        <f t="shared" si="1"/>
        <v>РГ-05-1457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Евро Актив</v>
      </c>
      <c r="B27" s="386" t="str">
        <f t="shared" si="1"/>
        <v>РГ-05-1457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Евро Актив</v>
      </c>
      <c r="B28" s="386" t="str">
        <f t="shared" si="1"/>
        <v>РГ-05-1457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Евро Актив</v>
      </c>
      <c r="B29" s="386" t="str">
        <f t="shared" si="1"/>
        <v>РГ-05-1457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Евро Актив</v>
      </c>
      <c r="B30" s="386" t="str">
        <f t="shared" si="1"/>
        <v>РГ-05-1457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38089430</v>
      </c>
    </row>
    <row r="31" spans="1:7" ht="15.75">
      <c r="A31" s="385" t="str">
        <f t="shared" si="0"/>
        <v>ДФ ДСК Евро Актив</v>
      </c>
      <c r="B31" s="386" t="str">
        <f t="shared" si="1"/>
        <v>РГ-05-1457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Евро Актив</v>
      </c>
      <c r="B32" s="386" t="str">
        <f t="shared" si="1"/>
        <v>РГ-05-1457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233960</v>
      </c>
    </row>
    <row r="33" spans="1:7" ht="15.75">
      <c r="A33" s="385" t="str">
        <f t="shared" si="0"/>
        <v>ДФ ДСК Евро Актив</v>
      </c>
      <c r="B33" s="386" t="str">
        <f t="shared" si="1"/>
        <v>РГ-05-1457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Евро Актив</v>
      </c>
      <c r="B34" s="386" t="str">
        <f t="shared" si="1"/>
        <v>РГ-05-1457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Евро Актив</v>
      </c>
      <c r="B35" s="386" t="str">
        <f aca="true" t="shared" si="4" ref="B35:B58">dfRG</f>
        <v>РГ-05-1457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1170</v>
      </c>
    </row>
    <row r="36" spans="1:7" ht="15.75">
      <c r="A36" s="385" t="str">
        <f t="shared" si="3"/>
        <v>ДФ ДСК Евро Актив</v>
      </c>
      <c r="B36" s="386" t="str">
        <f t="shared" si="4"/>
        <v>РГ-05-1457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235130</v>
      </c>
    </row>
    <row r="37" spans="1:7" ht="15.75">
      <c r="A37" s="385" t="str">
        <f t="shared" si="3"/>
        <v>ДФ ДСК Евро Актив</v>
      </c>
      <c r="B37" s="386" t="str">
        <f t="shared" si="4"/>
        <v>РГ-05-1457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Евро Актив</v>
      </c>
      <c r="B38" s="386" t="str">
        <f t="shared" si="4"/>
        <v>РГ-05-1457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45113676</v>
      </c>
    </row>
    <row r="39" spans="1:7" ht="15.75">
      <c r="A39" s="385" t="str">
        <f t="shared" si="3"/>
        <v>ДФ ДСК Евро Актив</v>
      </c>
      <c r="B39" s="386" t="str">
        <f t="shared" si="4"/>
        <v>РГ-05-1457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45113676</v>
      </c>
    </row>
    <row r="40" spans="1:7" ht="15.75">
      <c r="A40" s="404" t="str">
        <f t="shared" si="3"/>
        <v>ДФ ДСК Евро Актив</v>
      </c>
      <c r="B40" s="405" t="str">
        <f t="shared" si="4"/>
        <v>РГ-05-1457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Евро Актив</v>
      </c>
      <c r="B41" s="405" t="str">
        <f t="shared" si="4"/>
        <v>РГ-05-1457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36063452</v>
      </c>
    </row>
    <row r="42" spans="1:7" ht="15.75">
      <c r="A42" s="404" t="str">
        <f t="shared" si="3"/>
        <v>ДФ ДСК Евро Актив</v>
      </c>
      <c r="B42" s="405" t="str">
        <f t="shared" si="4"/>
        <v>РГ-05-1457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Евро Актив</v>
      </c>
      <c r="B43" s="405" t="str">
        <f t="shared" si="4"/>
        <v>РГ-05-1457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5987948</v>
      </c>
    </row>
    <row r="44" spans="1:7" ht="15.75">
      <c r="A44" s="404" t="str">
        <f t="shared" si="3"/>
        <v>ДФ ДСК Евро Актив</v>
      </c>
      <c r="B44" s="405" t="str">
        <f t="shared" si="4"/>
        <v>РГ-05-1457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Евро Актив</v>
      </c>
      <c r="B45" s="405" t="str">
        <f t="shared" si="4"/>
        <v>РГ-05-1457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Евро Актив</v>
      </c>
      <c r="B46" s="405" t="str">
        <f t="shared" si="4"/>
        <v>РГ-05-1457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5987948</v>
      </c>
    </row>
    <row r="47" spans="1:7" ht="15.75">
      <c r="A47" s="404" t="str">
        <f t="shared" si="3"/>
        <v>ДФ ДСК Евро Актив</v>
      </c>
      <c r="B47" s="405" t="str">
        <f t="shared" si="4"/>
        <v>РГ-05-1457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Евро Актив</v>
      </c>
      <c r="B48" s="405" t="str">
        <f t="shared" si="4"/>
        <v>РГ-05-1457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2909405</v>
      </c>
    </row>
    <row r="49" spans="1:7" ht="15.75">
      <c r="A49" s="404" t="str">
        <f t="shared" si="3"/>
        <v>ДФ ДСК Евро Актив</v>
      </c>
      <c r="B49" s="405" t="str">
        <f t="shared" si="4"/>
        <v>РГ-05-1457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3263396</v>
      </c>
    </row>
    <row r="50" spans="1:7" ht="15.75">
      <c r="A50" s="404" t="str">
        <f t="shared" si="3"/>
        <v>ДФ ДСК Евро Актив</v>
      </c>
      <c r="B50" s="405" t="str">
        <f t="shared" si="4"/>
        <v>РГ-05-1457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-353991</v>
      </c>
    </row>
    <row r="51" spans="1:7" ht="15.75">
      <c r="A51" s="404" t="str">
        <f t="shared" si="3"/>
        <v>ДФ ДСК Евро Актив</v>
      </c>
      <c r="B51" s="405" t="str">
        <f t="shared" si="4"/>
        <v>РГ-05-1457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124391</v>
      </c>
    </row>
    <row r="52" spans="1:7" ht="15.75">
      <c r="A52" s="404" t="str">
        <f t="shared" si="3"/>
        <v>ДФ ДСК Евро Актив</v>
      </c>
      <c r="B52" s="405" t="str">
        <f t="shared" si="4"/>
        <v>РГ-05-1457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Евро Актив</v>
      </c>
      <c r="B53" s="405" t="str">
        <f t="shared" si="4"/>
        <v>РГ-05-1457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3033796</v>
      </c>
    </row>
    <row r="54" spans="1:7" ht="15.75">
      <c r="A54" s="404" t="str">
        <f t="shared" si="3"/>
        <v>ДФ ДСК Евро Актив</v>
      </c>
      <c r="B54" s="405" t="str">
        <f t="shared" si="4"/>
        <v>РГ-05-1457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45085196</v>
      </c>
    </row>
    <row r="55" spans="1:7" ht="15.75">
      <c r="A55" s="404" t="str">
        <f t="shared" si="3"/>
        <v>ДФ ДСК Евро Актив</v>
      </c>
      <c r="B55" s="405" t="str">
        <f t="shared" si="4"/>
        <v>РГ-05-1457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Евро Актив</v>
      </c>
      <c r="B56" s="405" t="str">
        <f t="shared" si="4"/>
        <v>РГ-05-1457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Евро Актив</v>
      </c>
      <c r="B57" s="405" t="str">
        <f t="shared" si="4"/>
        <v>РГ-05-1457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28480</v>
      </c>
    </row>
    <row r="58" spans="1:7" ht="15.75">
      <c r="A58" s="404" t="str">
        <f t="shared" si="3"/>
        <v>ДФ ДСК Евро Актив</v>
      </c>
      <c r="B58" s="405" t="str">
        <f t="shared" si="4"/>
        <v>РГ-05-1457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28060</v>
      </c>
    </row>
    <row r="60" spans="1:7" ht="15.75">
      <c r="A60" s="404" t="str">
        <f aca="true" t="shared" si="6" ref="A60:A81">dfName</f>
        <v>ДФ ДСК Евро Актив</v>
      </c>
      <c r="B60" s="405" t="str">
        <f aca="true" t="shared" si="7" ref="B60:B81">dfRG</f>
        <v>РГ-05-1457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Евро Актив</v>
      </c>
      <c r="B61" s="405" t="str">
        <f t="shared" si="7"/>
        <v>РГ-05-1457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Евро Актив</v>
      </c>
      <c r="B62" s="405" t="str">
        <f t="shared" si="7"/>
        <v>РГ-05-1457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Евро Актив</v>
      </c>
      <c r="B63" s="405" t="str">
        <f t="shared" si="7"/>
        <v>РГ-05-1457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Евро Актив</v>
      </c>
      <c r="B64" s="405" t="str">
        <f t="shared" si="7"/>
        <v>РГ-05-1457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Евро Актив</v>
      </c>
      <c r="B65" s="405" t="str">
        <f t="shared" si="7"/>
        <v>РГ-05-1457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Евро Актив</v>
      </c>
      <c r="B66" s="405" t="str">
        <f t="shared" si="7"/>
        <v>РГ-05-1457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Евро Актив</v>
      </c>
      <c r="B67" s="405" t="str">
        <f t="shared" si="7"/>
        <v>РГ-05-1457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Евро Актив</v>
      </c>
      <c r="B68" s="405" t="str">
        <f t="shared" si="7"/>
        <v>РГ-05-1457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Евро Актив</v>
      </c>
      <c r="B69" s="405" t="str">
        <f t="shared" si="7"/>
        <v>РГ-05-1457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28480</v>
      </c>
    </row>
    <row r="70" spans="1:7" ht="15.75">
      <c r="A70" s="404" t="str">
        <f t="shared" si="6"/>
        <v>ДФ ДСК Евро Актив</v>
      </c>
      <c r="B70" s="405" t="str">
        <f t="shared" si="7"/>
        <v>РГ-05-1457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45113676</v>
      </c>
    </row>
    <row r="71" spans="1:7" ht="15.75">
      <c r="A71" s="422" t="str">
        <f t="shared" si="6"/>
        <v>ДФ ДСК Евро Актив</v>
      </c>
      <c r="B71" s="423" t="str">
        <f t="shared" si="7"/>
        <v>РГ-05-1457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Евро Актив</v>
      </c>
      <c r="B72" s="423" t="str">
        <f t="shared" si="7"/>
        <v>РГ-05-1457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Евро Актив</v>
      </c>
      <c r="B73" s="423" t="str">
        <f t="shared" si="7"/>
        <v>РГ-05-1457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3652</v>
      </c>
    </row>
    <row r="74" spans="1:7" ht="31.5">
      <c r="A74" s="422" t="str">
        <f t="shared" si="6"/>
        <v>ДФ ДСК Евро Актив</v>
      </c>
      <c r="B74" s="423" t="str">
        <f t="shared" si="7"/>
        <v>РГ-05-1457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Евро Актив</v>
      </c>
      <c r="B75" s="423" t="str">
        <f t="shared" si="7"/>
        <v>РГ-05-1457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953171.95</v>
      </c>
    </row>
    <row r="76" spans="1:7" ht="15.75">
      <c r="A76" s="422" t="str">
        <f t="shared" si="6"/>
        <v>ДФ ДСК Евро Актив</v>
      </c>
      <c r="B76" s="423" t="str">
        <f t="shared" si="7"/>
        <v>РГ-05-1457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1563</v>
      </c>
    </row>
    <row r="77" spans="1:7" ht="15.75">
      <c r="A77" s="422" t="str">
        <f t="shared" si="6"/>
        <v>ДФ ДСК Евро Актив</v>
      </c>
      <c r="B77" s="423" t="str">
        <f t="shared" si="7"/>
        <v>РГ-05-1457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483</v>
      </c>
    </row>
    <row r="78" spans="1:7" ht="15.75">
      <c r="A78" s="422" t="str">
        <f t="shared" si="6"/>
        <v>ДФ ДСК Евро Актив</v>
      </c>
      <c r="B78" s="423" t="str">
        <f t="shared" si="7"/>
        <v>РГ-05-1457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958869.95</v>
      </c>
    </row>
    <row r="79" spans="1:7" ht="15.75">
      <c r="A79" s="422" t="str">
        <f t="shared" si="6"/>
        <v>ДФ ДСК Евро Актив</v>
      </c>
      <c r="B79" s="423" t="str">
        <f t="shared" si="7"/>
        <v>РГ-05-1457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Евро Актив</v>
      </c>
      <c r="B80" s="423" t="str">
        <f t="shared" si="7"/>
        <v>РГ-05-1457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Евро Актив</v>
      </c>
      <c r="B81" s="423" t="str">
        <f t="shared" si="7"/>
        <v>РГ-05-1457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137868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Евро Актив</v>
      </c>
      <c r="B83" s="423" t="str">
        <f aca="true" t="shared" si="10" ref="B83:B109">dfRG</f>
        <v>РГ-05-1457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Евро Актив</v>
      </c>
      <c r="B84" s="423" t="str">
        <f t="shared" si="10"/>
        <v>РГ-05-1457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Евро Актив</v>
      </c>
      <c r="B85" s="423" t="str">
        <f t="shared" si="10"/>
        <v>РГ-05-1457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137868</v>
      </c>
    </row>
    <row r="86" spans="1:7" ht="15.75">
      <c r="A86" s="422" t="str">
        <f t="shared" si="9"/>
        <v>ДФ ДСК Евро Актив</v>
      </c>
      <c r="B86" s="423" t="str">
        <f t="shared" si="10"/>
        <v>РГ-05-1457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1096737.95</v>
      </c>
    </row>
    <row r="87" spans="1:7" ht="15.75">
      <c r="A87" s="422" t="str">
        <f t="shared" si="9"/>
        <v>ДФ ДСК Евро Актив</v>
      </c>
      <c r="B87" s="423" t="str">
        <f t="shared" si="10"/>
        <v>РГ-05-1457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124391.48999999999</v>
      </c>
    </row>
    <row r="88" spans="1:7" ht="15.75">
      <c r="A88" s="422" t="str">
        <f t="shared" si="9"/>
        <v>ДФ ДСК Евро Актив</v>
      </c>
      <c r="B88" s="423" t="str">
        <f t="shared" si="10"/>
        <v>РГ-05-1457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Евро Актив</v>
      </c>
      <c r="B89" s="423" t="str">
        <f t="shared" si="10"/>
        <v>РГ-05-1457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124391.48999999999</v>
      </c>
    </row>
    <row r="90" spans="1:7" ht="15.75">
      <c r="A90" s="422" t="str">
        <f t="shared" si="9"/>
        <v>ДФ ДСК Евро Актив</v>
      </c>
      <c r="B90" s="423" t="str">
        <f t="shared" si="10"/>
        <v>РГ-05-1457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1221129.44</v>
      </c>
    </row>
    <row r="91" spans="1:7" ht="15.75">
      <c r="A91" s="433" t="str">
        <f t="shared" si="9"/>
        <v>ДФ ДСК Евро Актив</v>
      </c>
      <c r="B91" s="434" t="str">
        <f t="shared" si="10"/>
        <v>РГ-05-1457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Евро Актив</v>
      </c>
      <c r="B92" s="434" t="str">
        <f t="shared" si="10"/>
        <v>РГ-05-1457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Евро Актив</v>
      </c>
      <c r="B93" s="434" t="str">
        <f t="shared" si="10"/>
        <v>РГ-05-1457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Евро Актив</v>
      </c>
      <c r="B94" s="434" t="str">
        <f t="shared" si="10"/>
        <v>РГ-05-1457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4630</v>
      </c>
    </row>
    <row r="95" spans="1:7" ht="31.5">
      <c r="A95" s="433" t="str">
        <f t="shared" si="9"/>
        <v>ДФ ДСК Евро Актив</v>
      </c>
      <c r="B95" s="434" t="str">
        <f t="shared" si="10"/>
        <v>РГ-05-1457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953488.44</v>
      </c>
    </row>
    <row r="96" spans="1:7" ht="15.75">
      <c r="A96" s="433" t="str">
        <f t="shared" si="9"/>
        <v>ДФ ДСК Евро Актив</v>
      </c>
      <c r="B96" s="434" t="str">
        <f t="shared" si="10"/>
        <v>РГ-05-1457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1</v>
      </c>
    </row>
    <row r="97" spans="1:7" ht="15.75">
      <c r="A97" s="433" t="str">
        <f t="shared" si="9"/>
        <v>ДФ ДСК Евро Актив</v>
      </c>
      <c r="B97" s="434" t="str">
        <f t="shared" si="10"/>
        <v>РГ-05-1457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263010</v>
      </c>
    </row>
    <row r="98" spans="1:7" ht="15.75">
      <c r="A98" s="433" t="str">
        <f t="shared" si="9"/>
        <v>ДФ ДСК Евро Актив</v>
      </c>
      <c r="B98" s="434" t="str">
        <f t="shared" si="10"/>
        <v>РГ-05-1457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Евро Актив</v>
      </c>
      <c r="B99" s="434" t="str">
        <f t="shared" si="10"/>
        <v>РГ-05-1457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1221129.44</v>
      </c>
    </row>
    <row r="100" spans="1:7" ht="15.75">
      <c r="A100" s="433" t="str">
        <f t="shared" si="9"/>
        <v>ДФ ДСК Евро Актив</v>
      </c>
      <c r="B100" s="434" t="str">
        <f t="shared" si="10"/>
        <v>РГ-05-1457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Евро Актив</v>
      </c>
      <c r="B101" s="434" t="str">
        <f t="shared" si="10"/>
        <v>РГ-05-1457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Евро Актив</v>
      </c>
      <c r="B102" s="434" t="str">
        <f t="shared" si="10"/>
        <v>РГ-05-1457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1221129.44</v>
      </c>
    </row>
    <row r="103" spans="1:7" ht="15.75">
      <c r="A103" s="433" t="str">
        <f t="shared" si="9"/>
        <v>ДФ ДСК Евро Актив</v>
      </c>
      <c r="B103" s="434" t="str">
        <f t="shared" si="10"/>
        <v>РГ-05-1457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Евро Актив</v>
      </c>
      <c r="B104" s="434" t="str">
        <f t="shared" si="10"/>
        <v>РГ-05-1457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Евро Актив</v>
      </c>
      <c r="B105" s="434" t="str">
        <f t="shared" si="10"/>
        <v>РГ-05-1457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Евро Актив</v>
      </c>
      <c r="B106" s="434" t="str">
        <f t="shared" si="10"/>
        <v>РГ-05-1457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1221129.44</v>
      </c>
    </row>
    <row r="107" spans="1:7" ht="15.75">
      <c r="A107" s="445" t="str">
        <f t="shared" si="9"/>
        <v>ДФ ДСК Евро Актив</v>
      </c>
      <c r="B107" s="446" t="str">
        <f t="shared" si="10"/>
        <v>РГ-05-1457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Евро Актив</v>
      </c>
      <c r="B108" s="446" t="str">
        <f t="shared" si="10"/>
        <v>РГ-05-1457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19500379</v>
      </c>
    </row>
    <row r="109" spans="1:7" ht="31.5">
      <c r="A109" s="445" t="str">
        <f t="shared" si="9"/>
        <v>ДФ ДСК Евро Актив</v>
      </c>
      <c r="B109" s="446" t="str">
        <f t="shared" si="10"/>
        <v>РГ-05-1457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Евро Актив</v>
      </c>
      <c r="B110" s="446" t="str">
        <f aca="true" t="shared" si="13" ref="B110:B141">dfRG</f>
        <v>РГ-05-1457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Евро Актив</v>
      </c>
      <c r="B111" s="446" t="str">
        <f t="shared" si="13"/>
        <v>РГ-05-1457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Евро Актив</v>
      </c>
      <c r="B112" s="446" t="str">
        <f t="shared" si="13"/>
        <v>РГ-05-1457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Евро Актив</v>
      </c>
      <c r="B113" s="446" t="str">
        <f t="shared" si="13"/>
        <v>РГ-05-1457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Евро Актив</v>
      </c>
      <c r="B114" s="446" t="str">
        <f t="shared" si="13"/>
        <v>РГ-05-1457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19500379</v>
      </c>
    </row>
    <row r="115" spans="1:7" ht="15.75">
      <c r="A115" s="445" t="str">
        <f t="shared" si="12"/>
        <v>ДФ ДСК Евро Актив</v>
      </c>
      <c r="B115" s="446" t="str">
        <f t="shared" si="13"/>
        <v>РГ-05-1457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Евро Актив</v>
      </c>
      <c r="B116" s="446" t="str">
        <f t="shared" si="13"/>
        <v>РГ-05-1457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-20010057</v>
      </c>
    </row>
    <row r="117" spans="1:7" ht="31.5">
      <c r="A117" s="445" t="str">
        <f t="shared" si="12"/>
        <v>ДФ ДСК Евро Актив</v>
      </c>
      <c r="B117" s="446" t="str">
        <f t="shared" si="13"/>
        <v>РГ-05-1457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Евро Актив</v>
      </c>
      <c r="B118" s="446" t="str">
        <f t="shared" si="13"/>
        <v>РГ-05-1457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323761</v>
      </c>
    </row>
    <row r="119" spans="1:7" ht="15.75">
      <c r="A119" s="445" t="str">
        <f t="shared" si="12"/>
        <v>ДФ ДСК Евро Актив</v>
      </c>
      <c r="B119" s="446" t="str">
        <f t="shared" si="13"/>
        <v>РГ-05-1457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Евро Актив</v>
      </c>
      <c r="B120" s="446" t="str">
        <f t="shared" si="13"/>
        <v>РГ-05-1457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-120889</v>
      </c>
    </row>
    <row r="121" spans="1:7" ht="15.75">
      <c r="A121" s="445" t="str">
        <f t="shared" si="12"/>
        <v>ДФ ДСК Евро Актив</v>
      </c>
      <c r="B121" s="446" t="str">
        <f t="shared" si="13"/>
        <v>РГ-05-1457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-5381</v>
      </c>
    </row>
    <row r="122" spans="1:7" ht="15.75">
      <c r="A122" s="445" t="str">
        <f t="shared" si="12"/>
        <v>ДФ ДСК Евро Актив</v>
      </c>
      <c r="B122" s="446" t="str">
        <f t="shared" si="13"/>
        <v>РГ-05-1457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-1283</v>
      </c>
    </row>
    <row r="123" spans="1:7" ht="15.75">
      <c r="A123" s="445" t="str">
        <f t="shared" si="12"/>
        <v>ДФ ДСК Евро Актив</v>
      </c>
      <c r="B123" s="446" t="str">
        <f t="shared" si="13"/>
        <v>РГ-05-1457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Евро Актив</v>
      </c>
      <c r="B124" s="446" t="str">
        <f t="shared" si="13"/>
        <v>РГ-05-1457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-19813849</v>
      </c>
    </row>
    <row r="125" spans="1:7" ht="15.75">
      <c r="A125" s="445" t="str">
        <f t="shared" si="12"/>
        <v>ДФ ДСК Евро Актив</v>
      </c>
      <c r="B125" s="446" t="str">
        <f t="shared" si="13"/>
        <v>РГ-05-1457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Евро Актив</v>
      </c>
      <c r="B126" s="446" t="str">
        <f t="shared" si="13"/>
        <v>РГ-05-1457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Евро Актив</v>
      </c>
      <c r="B127" s="446" t="str">
        <f t="shared" si="13"/>
        <v>РГ-05-1457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Евро Актив</v>
      </c>
      <c r="B128" s="446" t="str">
        <f t="shared" si="13"/>
        <v>РГ-05-1457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Евро Актив</v>
      </c>
      <c r="B129" s="446" t="str">
        <f t="shared" si="13"/>
        <v>РГ-05-1457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Евро Актив</v>
      </c>
      <c r="B130" s="446" t="str">
        <f t="shared" si="13"/>
        <v>РГ-05-1457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-470</v>
      </c>
    </row>
    <row r="131" spans="1:7" ht="31.5">
      <c r="A131" s="445" t="str">
        <f t="shared" si="12"/>
        <v>ДФ ДСК Евро Актив</v>
      </c>
      <c r="B131" s="446" t="str">
        <f t="shared" si="13"/>
        <v>РГ-05-1457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-470</v>
      </c>
    </row>
    <row r="132" spans="1:7" ht="31.5">
      <c r="A132" s="445" t="str">
        <f t="shared" si="12"/>
        <v>ДФ ДСК Евро Актив</v>
      </c>
      <c r="B132" s="446" t="str">
        <f t="shared" si="13"/>
        <v>РГ-05-1457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-313940</v>
      </c>
    </row>
    <row r="133" spans="1:7" ht="31.5">
      <c r="A133" s="445" t="str">
        <f t="shared" si="12"/>
        <v>ДФ ДСК Евро Актив</v>
      </c>
      <c r="B133" s="446" t="str">
        <f t="shared" si="13"/>
        <v>РГ-05-1457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7103056</v>
      </c>
    </row>
    <row r="134" spans="1:7" ht="31.5">
      <c r="A134" s="445" t="str">
        <f t="shared" si="12"/>
        <v>ДФ ДСК Евро Актив</v>
      </c>
      <c r="B134" s="446" t="str">
        <f t="shared" si="13"/>
        <v>РГ-05-1457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6789116</v>
      </c>
    </row>
    <row r="135" spans="1:7" ht="15.75">
      <c r="A135" s="445" t="str">
        <f t="shared" si="12"/>
        <v>ДФ ДСК Евро Актив</v>
      </c>
      <c r="B135" s="446" t="str">
        <f t="shared" si="13"/>
        <v>РГ-05-1457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2139116</v>
      </c>
    </row>
    <row r="136" spans="1:7" ht="31.5">
      <c r="A136" s="433" t="str">
        <f t="shared" si="12"/>
        <v>ДФ ДСК Евро Актив</v>
      </c>
      <c r="B136" s="434" t="str">
        <f t="shared" si="13"/>
        <v>РГ-05-1457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21935396</v>
      </c>
    </row>
    <row r="137" spans="1:7" ht="31.5">
      <c r="A137" s="433" t="str">
        <f t="shared" si="12"/>
        <v>ДФ ДСК Евро Актив</v>
      </c>
      <c r="B137" s="434" t="str">
        <f t="shared" si="13"/>
        <v>РГ-05-1457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25460427</v>
      </c>
    </row>
    <row r="138" spans="1:7" ht="31.5">
      <c r="A138" s="433" t="str">
        <f t="shared" si="12"/>
        <v>ДФ ДСК Евро Актив</v>
      </c>
      <c r="B138" s="434" t="str">
        <f t="shared" si="13"/>
        <v>РГ-05-1457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Евро Актив</v>
      </c>
      <c r="B139" s="434" t="str">
        <f t="shared" si="13"/>
        <v>РГ-05-1457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Евро Актив</v>
      </c>
      <c r="B140" s="434" t="str">
        <f t="shared" si="13"/>
        <v>РГ-05-1457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Евро Актив</v>
      </c>
      <c r="B141" s="434" t="str">
        <f t="shared" si="13"/>
        <v>РГ-05-1457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25460427</v>
      </c>
    </row>
    <row r="142" spans="1:7" ht="31.5">
      <c r="A142" s="433" t="str">
        <f aca="true" t="shared" si="15" ref="A142:A155">dfName</f>
        <v>ДФ ДСК Евро Актив</v>
      </c>
      <c r="B142" s="434" t="str">
        <f aca="true" t="shared" si="16" ref="B142:B155">dfRG</f>
        <v>РГ-05-1457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19500378</v>
      </c>
    </row>
    <row r="143" spans="1:7" ht="31.5">
      <c r="A143" s="433" t="str">
        <f t="shared" si="15"/>
        <v>ДФ ДСК Евро Актив</v>
      </c>
      <c r="B143" s="434" t="str">
        <f t="shared" si="16"/>
        <v>РГ-05-1457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22701004</v>
      </c>
    </row>
    <row r="144" spans="1:7" ht="31.5">
      <c r="A144" s="433" t="str">
        <f t="shared" si="15"/>
        <v>ДФ ДСК Евро Актив</v>
      </c>
      <c r="B144" s="434" t="str">
        <f t="shared" si="16"/>
        <v>РГ-05-1457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-3200626</v>
      </c>
    </row>
    <row r="145" spans="1:7" ht="31.5">
      <c r="A145" s="433" t="str">
        <f t="shared" si="15"/>
        <v>ДФ ДСК Евро Актив</v>
      </c>
      <c r="B145" s="434" t="str">
        <f t="shared" si="16"/>
        <v>РГ-05-1457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124391</v>
      </c>
    </row>
    <row r="146" spans="1:7" ht="31.5">
      <c r="A146" s="433" t="str">
        <f t="shared" si="15"/>
        <v>ДФ ДСК Евро Актив</v>
      </c>
      <c r="B146" s="434" t="str">
        <f t="shared" si="16"/>
        <v>РГ-05-1457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Евро Актив</v>
      </c>
      <c r="B147" s="434" t="str">
        <f t="shared" si="16"/>
        <v>РГ-05-1457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Евро Актив</v>
      </c>
      <c r="B148" s="434" t="str">
        <f t="shared" si="16"/>
        <v>РГ-05-1457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Евро Актив</v>
      </c>
      <c r="B149" s="434" t="str">
        <f t="shared" si="16"/>
        <v>РГ-05-1457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Евро Актив</v>
      </c>
      <c r="B150" s="434" t="str">
        <f t="shared" si="16"/>
        <v>РГ-05-1457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Евро Актив</v>
      </c>
      <c r="B151" s="434" t="str">
        <f t="shared" si="16"/>
        <v>РГ-05-1457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Евро Актив</v>
      </c>
      <c r="B152" s="434" t="str">
        <f t="shared" si="16"/>
        <v>РГ-05-1457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Евро Актив</v>
      </c>
      <c r="B153" s="434" t="str">
        <f t="shared" si="16"/>
        <v>РГ-05-1457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Евро Актив</v>
      </c>
      <c r="B154" s="434" t="str">
        <f t="shared" si="16"/>
        <v>РГ-05-1457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Евро Актив</v>
      </c>
      <c r="B155" s="434" t="str">
        <f t="shared" si="16"/>
        <v>РГ-05-1457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Евро Актив</v>
      </c>
      <c r="B157" s="434" t="str">
        <f aca="true" t="shared" si="19" ref="B157:B199">dfRG</f>
        <v>РГ-05-1457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45085196</v>
      </c>
    </row>
    <row r="158" spans="1:7" ht="31.5">
      <c r="A158" s="433" t="str">
        <f t="shared" si="18"/>
        <v>ДФ ДСК Евро Актив</v>
      </c>
      <c r="B158" s="434" t="str">
        <f t="shared" si="19"/>
        <v>РГ-05-1457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Евро Актив</v>
      </c>
      <c r="B159" s="434" t="str">
        <f t="shared" si="19"/>
        <v>РГ-05-1457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45085196</v>
      </c>
    </row>
    <row r="160" spans="1:7" ht="15.75">
      <c r="A160" s="474" t="str">
        <f t="shared" si="18"/>
        <v>ДФ ДСК Евро Актив</v>
      </c>
      <c r="B160" s="475" t="str">
        <f t="shared" si="19"/>
        <v>РГ-05-1457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2" t="str">
        <f>'5-DI'!D11</f>
        <v>EUR</v>
      </c>
    </row>
    <row r="161" spans="1:7" ht="15.75">
      <c r="A161" s="474" t="str">
        <f t="shared" si="18"/>
        <v>ДФ ДСК Евро Актив</v>
      </c>
      <c r="B161" s="475" t="str">
        <f t="shared" si="19"/>
        <v>РГ-05-1457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3">
        <f>'5-DI'!D12</f>
        <v>10437226</v>
      </c>
    </row>
    <row r="162" spans="1:7" ht="15.75">
      <c r="A162" s="474" t="str">
        <f t="shared" si="18"/>
        <v>ДФ ДСК Евро Актив</v>
      </c>
      <c r="B162" s="475" t="str">
        <f t="shared" si="19"/>
        <v>РГ-05-1457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3">
        <f>'5-DI'!D13</f>
        <v>18438950</v>
      </c>
    </row>
    <row r="163" spans="1:7" ht="15.75">
      <c r="A163" s="474" t="str">
        <f t="shared" si="18"/>
        <v>ДФ ДСК Евро Актив</v>
      </c>
      <c r="B163" s="475" t="str">
        <f t="shared" si="19"/>
        <v>РГ-05-1457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3">
        <f>'5-DI'!D14</f>
        <v>9313379</v>
      </c>
    </row>
    <row r="164" spans="1:7" ht="31.5">
      <c r="A164" s="474" t="str">
        <f t="shared" si="18"/>
        <v>ДФ ДСК Евро Актив</v>
      </c>
      <c r="B164" s="475" t="str">
        <f t="shared" si="19"/>
        <v>РГ-05-1457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4">
        <f>'5-DI'!D15</f>
        <v>22701004</v>
      </c>
    </row>
    <row r="165" spans="1:7" ht="15.75">
      <c r="A165" s="474" t="str">
        <f t="shared" si="18"/>
        <v>ДФ ДСК Евро Актив</v>
      </c>
      <c r="B165" s="475" t="str">
        <f t="shared" si="19"/>
        <v>РГ-05-1457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3">
        <f>'5-DI'!D16</f>
        <v>1311655</v>
      </c>
    </row>
    <row r="166" spans="1:7" ht="31.5">
      <c r="A166" s="474" t="str">
        <f t="shared" si="18"/>
        <v>ДФ ДСК Евро Актив</v>
      </c>
      <c r="B166" s="475" t="str">
        <f t="shared" si="19"/>
        <v>РГ-05-1457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4">
        <f>'5-DI'!D17</f>
        <v>320626</v>
      </c>
    </row>
    <row r="167" spans="1:7" ht="31.5">
      <c r="A167" s="474" t="str">
        <f t="shared" si="18"/>
        <v>ДФ ДСК Евро Актив</v>
      </c>
      <c r="B167" s="475" t="str">
        <f t="shared" si="19"/>
        <v>РГ-05-1457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3">
        <f>'5-DI'!D18</f>
        <v>1.24724</v>
      </c>
    </row>
    <row r="168" spans="1:7" ht="31.5">
      <c r="A168" s="474" t="str">
        <f t="shared" si="18"/>
        <v>ДФ ДСК Евро Актив</v>
      </c>
      <c r="B168" s="475" t="str">
        <f t="shared" si="19"/>
        <v>РГ-05-1457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3">
        <f>'5-DI'!D19</f>
        <v>1.25016</v>
      </c>
    </row>
    <row r="169" spans="1:7" ht="15.75">
      <c r="A169" s="474" t="str">
        <f t="shared" si="18"/>
        <v>ДФ ДСК Евро Актив</v>
      </c>
      <c r="B169" s="475" t="str">
        <f t="shared" si="19"/>
        <v>РГ-05-1457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5">
        <f>'5-DI'!D21</f>
        <v>131997</v>
      </c>
    </row>
    <row r="170" spans="1:7" ht="15.75">
      <c r="A170" s="474" t="str">
        <f t="shared" si="18"/>
        <v>ДФ ДСК Евро Актив</v>
      </c>
      <c r="B170" s="475" t="str">
        <f t="shared" si="19"/>
        <v>РГ-05-1457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5">
        <f>'5-DI'!D22</f>
        <v>5401</v>
      </c>
    </row>
    <row r="171" spans="1:7" ht="15.75">
      <c r="A171" s="474" t="str">
        <f t="shared" si="18"/>
        <v>ДФ ДСК Евро Актив</v>
      </c>
      <c r="B171" s="475" t="str">
        <f t="shared" si="19"/>
        <v>РГ-05-1457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5">
        <f>'5-DI'!D23</f>
        <v>0</v>
      </c>
    </row>
    <row r="172" spans="1:7" ht="15.75">
      <c r="A172" s="474" t="str">
        <f t="shared" si="18"/>
        <v>ДФ ДСК Евро Актив</v>
      </c>
      <c r="B172" s="475" t="str">
        <f t="shared" si="19"/>
        <v>РГ-05-1457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6">
        <f>'5-DI'!D24</f>
        <v>0.002341169301818491</v>
      </c>
    </row>
    <row r="173" spans="1:7" ht="15.75">
      <c r="A173" s="474" t="str">
        <f t="shared" si="18"/>
        <v>ДФ ДСК Евро Актив</v>
      </c>
      <c r="B173" s="475" t="str">
        <f t="shared" si="19"/>
        <v>РГ-05-1457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6">
        <f>'5-DI'!D25</f>
        <v>0.018536649771557112</v>
      </c>
    </row>
    <row r="174" spans="1:7" ht="15.75">
      <c r="A174" s="474" t="str">
        <f t="shared" si="18"/>
        <v>ДФ ДСК Евро Актив</v>
      </c>
      <c r="B174" s="475" t="str">
        <f t="shared" si="19"/>
        <v>РГ-05-1457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6">
        <f>'5-DI'!D26</f>
        <v>0.029319501049771546</v>
      </c>
    </row>
    <row r="175" spans="1:7" ht="15.75">
      <c r="A175" s="474" t="str">
        <f t="shared" si="18"/>
        <v>ДФ ДСК Евро Актив</v>
      </c>
      <c r="B175" s="475" t="str">
        <f t="shared" si="19"/>
        <v>РГ-05-1457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6">
        <f>'5-DI'!D27</f>
        <v>0.010391447852700386</v>
      </c>
    </row>
    <row r="176" spans="1:7" ht="31.5">
      <c r="A176" s="445" t="str">
        <f t="shared" si="18"/>
        <v>ДФ ДСК Евро Актив</v>
      </c>
      <c r="B176" s="446" t="str">
        <f t="shared" si="19"/>
        <v>РГ-05-1457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Евро Актив</v>
      </c>
      <c r="B177" s="446" t="str">
        <f t="shared" si="19"/>
        <v>РГ-05-1457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Евро Актив</v>
      </c>
      <c r="B178" s="446" t="str">
        <f t="shared" si="19"/>
        <v>РГ-05-1457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Евро Актив</v>
      </c>
      <c r="B179" s="446" t="str">
        <f t="shared" si="19"/>
        <v>РГ-05-1457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Евро Актив</v>
      </c>
      <c r="B180" s="446" t="str">
        <f t="shared" si="19"/>
        <v>РГ-05-1457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Евро Актив</v>
      </c>
      <c r="B181" s="446" t="str">
        <f t="shared" si="19"/>
        <v>РГ-05-1457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Евро Актив</v>
      </c>
      <c r="B182" s="446" t="str">
        <f t="shared" si="19"/>
        <v>РГ-05-1457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Евро Актив</v>
      </c>
      <c r="B183" s="466" t="str">
        <f t="shared" si="19"/>
        <v>РГ-05-1457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Евро Актив</v>
      </c>
      <c r="B184" s="466" t="str">
        <f t="shared" si="19"/>
        <v>РГ-05-1457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Евро Актив</v>
      </c>
      <c r="B185" s="466" t="str">
        <f t="shared" si="19"/>
        <v>РГ-05-1457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Евро Актив</v>
      </c>
      <c r="B186" s="466" t="str">
        <f t="shared" si="19"/>
        <v>РГ-05-1457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Евро Актив</v>
      </c>
      <c r="B187" s="466" t="str">
        <f t="shared" si="19"/>
        <v>РГ-05-1457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Евро Актив</v>
      </c>
      <c r="B188" s="466" t="str">
        <f t="shared" si="19"/>
        <v>РГ-05-1457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Евро Актив</v>
      </c>
      <c r="B189" s="466" t="str">
        <f t="shared" si="19"/>
        <v>РГ-05-1457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Евро Актив</v>
      </c>
      <c r="B190" s="466" t="str">
        <f t="shared" si="19"/>
        <v>РГ-05-1457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Евро Актив</v>
      </c>
      <c r="B191" s="466" t="str">
        <f t="shared" si="19"/>
        <v>РГ-05-1457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Евро Актив</v>
      </c>
      <c r="B192" s="466" t="str">
        <f t="shared" si="19"/>
        <v>РГ-05-1457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Евро Актив</v>
      </c>
      <c r="B193" s="466" t="str">
        <f t="shared" si="19"/>
        <v>РГ-05-1457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Евро Актив</v>
      </c>
      <c r="B194" s="466" t="str">
        <f t="shared" si="19"/>
        <v>РГ-05-1457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Евро Актив</v>
      </c>
      <c r="B195" s="466" t="str">
        <f t="shared" si="19"/>
        <v>РГ-05-1457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Евро Актив</v>
      </c>
      <c r="B196" s="466" t="str">
        <f t="shared" si="19"/>
        <v>РГ-05-1457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Евро Актив</v>
      </c>
      <c r="B197" s="475" t="str">
        <f t="shared" si="19"/>
        <v>РГ-05-1457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Евро Актив</v>
      </c>
      <c r="B198" s="475" t="str">
        <f t="shared" si="19"/>
        <v>РГ-05-1457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Евро Актив</v>
      </c>
      <c r="B199" s="475" t="str">
        <f t="shared" si="19"/>
        <v>РГ-05-1457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Евро Актив</v>
      </c>
      <c r="B200" s="475" t="str">
        <f aca="true" t="shared" si="22" ref="B200:B212">dfRG</f>
        <v>РГ-05-1457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Евро Актив</v>
      </c>
      <c r="B201" s="475" t="str">
        <f t="shared" si="22"/>
        <v>РГ-05-1457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Евро Актив</v>
      </c>
      <c r="B202" s="475" t="str">
        <f t="shared" si="22"/>
        <v>РГ-05-1457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Евро Актив</v>
      </c>
      <c r="B203" s="475" t="str">
        <f t="shared" si="22"/>
        <v>РГ-05-1457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Евро Актив</v>
      </c>
      <c r="B204" s="475" t="str">
        <f t="shared" si="22"/>
        <v>РГ-05-1457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Евро Актив</v>
      </c>
      <c r="B205" s="475" t="str">
        <f t="shared" si="22"/>
        <v>РГ-05-1457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Евро Актив</v>
      </c>
      <c r="B206" s="475" t="str">
        <f t="shared" si="22"/>
        <v>РГ-05-1457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Евро Актив</v>
      </c>
      <c r="B207" s="475" t="str">
        <f t="shared" si="22"/>
        <v>РГ-05-1457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Евро Актив</v>
      </c>
      <c r="B208" s="475" t="str">
        <f t="shared" si="22"/>
        <v>РГ-05-1457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Евро Актив</v>
      </c>
      <c r="B209" s="475" t="str">
        <f t="shared" si="22"/>
        <v>РГ-05-1457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Евро Актив</v>
      </c>
      <c r="B210" s="475" t="str">
        <f t="shared" si="22"/>
        <v>РГ-05-1457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Евро Актив</v>
      </c>
      <c r="B211" s="475" t="str">
        <f t="shared" si="22"/>
        <v>РГ-05-1457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Евро Актив</v>
      </c>
      <c r="B212" s="484" t="str">
        <f t="shared" si="22"/>
        <v>РГ-05-1457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C22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44407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36063452</v>
      </c>
      <c r="H11" s="251">
        <v>20413440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5987948</v>
      </c>
      <c r="H13" s="231">
        <v>2137582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5987948</v>
      </c>
      <c r="H16" s="252">
        <f>SUM(H13:H15)</f>
        <v>2137582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2909405</v>
      </c>
      <c r="H18" s="244">
        <f>SUM(H19:H20)</f>
        <v>3033993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3263396</v>
      </c>
      <c r="H19" s="231">
        <v>3263396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-353991</v>
      </c>
      <c r="H20" s="231">
        <v>-229403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124391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2139116</v>
      </c>
      <c r="D22" s="231">
        <v>2803056</v>
      </c>
      <c r="E22" s="286" t="s">
        <v>990</v>
      </c>
      <c r="F22" s="230" t="s">
        <v>991</v>
      </c>
      <c r="G22" s="231"/>
      <c r="H22" s="231">
        <v>-124588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4650000</v>
      </c>
      <c r="D23" s="231">
        <v>4300000</v>
      </c>
      <c r="E23" s="127" t="s">
        <v>29</v>
      </c>
      <c r="F23" s="223" t="s">
        <v>205</v>
      </c>
      <c r="G23" s="252">
        <f>G19+G21+G20+G22</f>
        <v>3033796</v>
      </c>
      <c r="H23" s="252">
        <f>H19+H21+H20+H22</f>
        <v>2909405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45085196</v>
      </c>
      <c r="H24" s="252">
        <f>H11+H16+H23</f>
        <v>25460427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6789116</v>
      </c>
      <c r="D25" s="252">
        <f>SUM(D21:D24)</f>
        <v>7103056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38089430</v>
      </c>
      <c r="D27" s="244">
        <f>SUM(D28:D31)</f>
        <v>18201901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28480</v>
      </c>
      <c r="H28" s="244">
        <f>SUM(H29:H31)</f>
        <v>17351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.75">
      <c r="A30" s="294" t="s">
        <v>100</v>
      </c>
      <c r="B30" s="230" t="s">
        <v>180</v>
      </c>
      <c r="C30" s="258">
        <v>38089430</v>
      </c>
      <c r="D30" s="258">
        <v>18201901</v>
      </c>
      <c r="E30" s="265" t="s">
        <v>94</v>
      </c>
      <c r="F30" s="262" t="s">
        <v>210</v>
      </c>
      <c r="G30" s="258">
        <v>28060</v>
      </c>
      <c r="H30" s="258">
        <v>16951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38089430</v>
      </c>
      <c r="D37" s="243">
        <f>SUM(D32:D36)+D27</f>
        <v>18201901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233960</v>
      </c>
      <c r="D39" s="258">
        <v>171652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28480</v>
      </c>
      <c r="H40" s="259">
        <f>SUM(H32:H39)+H28+H27</f>
        <v>17351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1170</v>
      </c>
      <c r="D42" s="258">
        <v>1169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235130</v>
      </c>
      <c r="D43" s="259">
        <f>SUM(D39:D42)</f>
        <v>172821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45113676</v>
      </c>
      <c r="D45" s="259">
        <f>D25+D37+D43+D44</f>
        <v>25477778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7">
        <f>C18+C45</f>
        <v>45113676</v>
      </c>
      <c r="D47" s="607">
        <f>D18+D45</f>
        <v>25477778</v>
      </c>
      <c r="E47" s="264" t="s">
        <v>35</v>
      </c>
      <c r="F47" s="223" t="s">
        <v>221</v>
      </c>
      <c r="G47" s="608">
        <f>G24+G40</f>
        <v>45113676</v>
      </c>
      <c r="H47" s="608">
        <f>H24+H40</f>
        <v>25477778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0">
        <f>ReportedCompletionDate</f>
        <v>44407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3652</v>
      </c>
      <c r="D12" s="245">
        <v>831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>
        <v>3276</v>
      </c>
      <c r="E13" s="136" t="s">
        <v>939</v>
      </c>
      <c r="F13" s="372" t="s">
        <v>812</v>
      </c>
      <c r="G13" s="245">
        <v>4630</v>
      </c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953171.95</v>
      </c>
      <c r="D14" s="245">
        <v>2135644</v>
      </c>
      <c r="E14" s="136" t="s">
        <v>940</v>
      </c>
      <c r="F14" s="372" t="s">
        <v>813</v>
      </c>
      <c r="G14" s="245">
        <v>953488.44</v>
      </c>
      <c r="H14" s="245">
        <v>1298644</v>
      </c>
      <c r="I14" s="132"/>
    </row>
    <row r="15" spans="1:9" s="124" customFormat="1" ht="31.5">
      <c r="A15" s="136" t="s">
        <v>938</v>
      </c>
      <c r="B15" s="372" t="s">
        <v>797</v>
      </c>
      <c r="C15" s="245">
        <v>1563</v>
      </c>
      <c r="D15" s="245">
        <v>217810</v>
      </c>
      <c r="E15" s="136" t="s">
        <v>941</v>
      </c>
      <c r="F15" s="372" t="s">
        <v>814</v>
      </c>
      <c r="G15" s="245">
        <v>1</v>
      </c>
      <c r="H15" s="245">
        <v>212480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483</v>
      </c>
      <c r="D16" s="245">
        <v>623</v>
      </c>
      <c r="E16" s="157" t="s">
        <v>942</v>
      </c>
      <c r="F16" s="372" t="s">
        <v>815</v>
      </c>
      <c r="G16" s="245">
        <v>263010</v>
      </c>
      <c r="H16" s="245">
        <v>205314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958869.95</v>
      </c>
      <c r="D18" s="248">
        <f>SUM(D12:D16)</f>
        <v>2358184</v>
      </c>
      <c r="E18" s="138" t="s">
        <v>20</v>
      </c>
      <c r="F18" s="373" t="s">
        <v>817</v>
      </c>
      <c r="G18" s="248">
        <f>SUM(G12:G17)</f>
        <v>1221129.44</v>
      </c>
      <c r="H18" s="248">
        <f>SUM(H12:H17)</f>
        <v>1716438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137868</v>
      </c>
      <c r="D21" s="245">
        <v>85251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137868</v>
      </c>
      <c r="D25" s="248">
        <f>SUM(D20:D24)</f>
        <v>85251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1096737.95</v>
      </c>
      <c r="D26" s="248">
        <f>D18+D25</f>
        <v>2443435</v>
      </c>
      <c r="E26" s="250" t="s">
        <v>40</v>
      </c>
      <c r="F26" s="373" t="s">
        <v>819</v>
      </c>
      <c r="G26" s="248">
        <f>G18+G25</f>
        <v>1221129.44</v>
      </c>
      <c r="H26" s="248">
        <f>H18+H25</f>
        <v>1716438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124391.48999999999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726997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124391.48999999999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726997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1221129.44</v>
      </c>
      <c r="D30" s="248">
        <f>D26+D28+D29</f>
        <v>2443435</v>
      </c>
      <c r="E30" s="250" t="s">
        <v>827</v>
      </c>
      <c r="F30" s="373" t="s">
        <v>822</v>
      </c>
      <c r="G30" s="248">
        <f>G26+G29</f>
        <v>1221129.44</v>
      </c>
      <c r="H30" s="248">
        <f>H26+H29</f>
        <v>2443435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9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ЕВРО АКТИВ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22710781</v>
      </c>
      <c r="D13" s="523">
        <v>-3210402</v>
      </c>
      <c r="E13" s="524">
        <f>SUM(C13:D13)</f>
        <v>19500379</v>
      </c>
      <c r="F13" s="523">
        <v>6557403</v>
      </c>
      <c r="G13" s="523">
        <v>-7110988</v>
      </c>
      <c r="H13" s="524">
        <f>SUM(F13:G13)</f>
        <v>-553585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22710781</v>
      </c>
      <c r="D19" s="527">
        <f>SUM(D13:D14,D16:D18)</f>
        <v>-3210402</v>
      </c>
      <c r="E19" s="524">
        <f t="shared" si="0"/>
        <v>19500379</v>
      </c>
      <c r="F19" s="527">
        <f>SUM(F13:F14,F16:F18)</f>
        <v>6557403</v>
      </c>
      <c r="G19" s="527">
        <f>SUM(G13:G14,G16:G18)</f>
        <v>-7110988</v>
      </c>
      <c r="H19" s="524">
        <f t="shared" si="1"/>
        <v>-553585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4410459</v>
      </c>
      <c r="D21" s="523">
        <v>-24420516</v>
      </c>
      <c r="E21" s="524">
        <f>SUM(C21:D21)</f>
        <v>-20010057</v>
      </c>
      <c r="F21" s="523">
        <v>3202611</v>
      </c>
      <c r="G21" s="523">
        <v>-3412451</v>
      </c>
      <c r="H21" s="524">
        <f>SUM(F21:G21)</f>
        <v>-209840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327896</v>
      </c>
      <c r="D23" s="523">
        <v>-4135</v>
      </c>
      <c r="E23" s="524">
        <f t="shared" si="2"/>
        <v>323761</v>
      </c>
      <c r="F23" s="523">
        <v>318978</v>
      </c>
      <c r="G23" s="523">
        <v>-793</v>
      </c>
      <c r="H23" s="524">
        <f t="shared" si="3"/>
        <v>318185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-120889</v>
      </c>
      <c r="E25" s="524">
        <f t="shared" si="2"/>
        <v>-120889</v>
      </c>
      <c r="F25" s="523"/>
      <c r="G25" s="523">
        <v>-81507</v>
      </c>
      <c r="H25" s="524">
        <f t="shared" si="3"/>
        <v>-81507</v>
      </c>
    </row>
    <row r="26" spans="1:8" ht="12.75">
      <c r="A26" s="530" t="s">
        <v>963</v>
      </c>
      <c r="B26" s="95" t="s">
        <v>842</v>
      </c>
      <c r="C26" s="523"/>
      <c r="D26" s="523">
        <v>-5381</v>
      </c>
      <c r="E26" s="524">
        <f t="shared" si="2"/>
        <v>-5381</v>
      </c>
      <c r="F26" s="523"/>
      <c r="G26" s="523">
        <v>-4523</v>
      </c>
      <c r="H26" s="524">
        <f t="shared" si="3"/>
        <v>-4523</v>
      </c>
    </row>
    <row r="27" spans="1:8" ht="12.75">
      <c r="A27" s="526" t="s">
        <v>964</v>
      </c>
      <c r="B27" s="95" t="s">
        <v>843</v>
      </c>
      <c r="C27" s="523"/>
      <c r="D27" s="523">
        <v>-1283</v>
      </c>
      <c r="E27" s="524">
        <f t="shared" si="2"/>
        <v>-1283</v>
      </c>
      <c r="F27" s="523">
        <v>33981</v>
      </c>
      <c r="G27" s="523">
        <v>-27575</v>
      </c>
      <c r="H27" s="524">
        <f t="shared" si="3"/>
        <v>6406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4738355</v>
      </c>
      <c r="D29" s="527">
        <f>SUM(D21:D28)</f>
        <v>-24552204</v>
      </c>
      <c r="E29" s="524">
        <f t="shared" si="2"/>
        <v>-19813849</v>
      </c>
      <c r="F29" s="527">
        <f>SUM(F21:F28)</f>
        <v>3555570</v>
      </c>
      <c r="G29" s="527">
        <f>SUM(G21:G28)</f>
        <v>-3526849</v>
      </c>
      <c r="H29" s="524">
        <f t="shared" si="3"/>
        <v>28721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-470</v>
      </c>
      <c r="E35" s="524">
        <f>SUM(C35:D35)</f>
        <v>-470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-470</v>
      </c>
      <c r="E36" s="527">
        <f t="shared" si="4"/>
        <v>-470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27449136</v>
      </c>
      <c r="D37" s="527">
        <f t="shared" si="5"/>
        <v>-27763076</v>
      </c>
      <c r="E37" s="527">
        <f t="shared" si="5"/>
        <v>-313940</v>
      </c>
      <c r="F37" s="527">
        <f t="shared" si="5"/>
        <v>10112973</v>
      </c>
      <c r="G37" s="527">
        <f t="shared" si="5"/>
        <v>-10637837</v>
      </c>
      <c r="H37" s="527">
        <f t="shared" si="5"/>
        <v>-524864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7103056</v>
      </c>
      <c r="F38" s="527"/>
      <c r="G38" s="527"/>
      <c r="H38" s="533">
        <v>5736158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6789116</v>
      </c>
      <c r="F39" s="527"/>
      <c r="G39" s="527"/>
      <c r="H39" s="527">
        <f>SUM(H37:H38)</f>
        <v>5211294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2139116</v>
      </c>
      <c r="F40" s="524"/>
      <c r="G40" s="524"/>
      <c r="H40" s="523">
        <v>2411294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6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44407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4" t="s">
        <v>42</v>
      </c>
      <c r="E9" s="657"/>
      <c r="F9" s="657"/>
      <c r="G9" s="654" t="s">
        <v>43</v>
      </c>
      <c r="H9" s="655"/>
      <c r="I9" s="650" t="s">
        <v>44</v>
      </c>
      <c r="J9" s="105"/>
    </row>
    <row r="10" spans="1:10" ht="30.75" customHeight="1">
      <c r="A10" s="652"/>
      <c r="B10" s="652" t="s">
        <v>163</v>
      </c>
      <c r="C10" s="656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2"/>
      <c r="J10" s="105"/>
    </row>
    <row r="11" spans="1:10" ht="30.75" customHeight="1">
      <c r="A11" s="653"/>
      <c r="B11" s="653"/>
      <c r="C11" s="653"/>
      <c r="D11" s="651"/>
      <c r="E11" s="653"/>
      <c r="F11" s="651"/>
      <c r="G11" s="651"/>
      <c r="H11" s="651"/>
      <c r="I11" s="651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17550371</v>
      </c>
      <c r="D13" s="235">
        <v>1351032</v>
      </c>
      <c r="E13" s="235"/>
      <c r="F13" s="235"/>
      <c r="G13" s="235">
        <v>3263396</v>
      </c>
      <c r="H13" s="235">
        <v>-229403</v>
      </c>
      <c r="I13" s="609">
        <f>SUM(C13:H13)</f>
        <v>21935396</v>
      </c>
      <c r="J13" s="202"/>
    </row>
    <row r="14" spans="1:10" s="203" customFormat="1" ht="15">
      <c r="A14" s="204" t="s">
        <v>49</v>
      </c>
      <c r="B14" s="82" t="s">
        <v>857</v>
      </c>
      <c r="C14" s="609">
        <f>'1-SB'!H11</f>
        <v>20413440</v>
      </c>
      <c r="D14" s="609">
        <f>'1-SB'!H13</f>
        <v>2137582</v>
      </c>
      <c r="E14" s="609">
        <f>'1-SB'!H14</f>
        <v>0</v>
      </c>
      <c r="F14" s="609">
        <f>'1-SB'!H15</f>
        <v>0</v>
      </c>
      <c r="G14" s="609">
        <f>'1-SB'!H19+'1-SB'!H21</f>
        <v>3263396</v>
      </c>
      <c r="H14" s="609">
        <f>'1-SB'!H20+'1-SB'!H22</f>
        <v>-353991</v>
      </c>
      <c r="I14" s="609">
        <f aca="true" t="shared" si="0" ref="I14:I36">SUM(C14:H14)</f>
        <v>25460427</v>
      </c>
      <c r="J14" s="202"/>
    </row>
    <row r="15" spans="1:10" s="203" customFormat="1" ht="15">
      <c r="A15" s="204" t="s">
        <v>50</v>
      </c>
      <c r="B15" s="82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9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9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0">
        <f aca="true" t="shared" si="2" ref="C18:H18">C14+C15</f>
        <v>20413440</v>
      </c>
      <c r="D18" s="610">
        <f t="shared" si="2"/>
        <v>2137582</v>
      </c>
      <c r="E18" s="610">
        <f>E14+E15</f>
        <v>0</v>
      </c>
      <c r="F18" s="610">
        <f t="shared" si="2"/>
        <v>0</v>
      </c>
      <c r="G18" s="610">
        <f t="shared" si="2"/>
        <v>3263396</v>
      </c>
      <c r="H18" s="610">
        <f t="shared" si="2"/>
        <v>-353991</v>
      </c>
      <c r="I18" s="609">
        <f t="shared" si="0"/>
        <v>25460427</v>
      </c>
      <c r="J18" s="105"/>
    </row>
    <row r="19" spans="1:10" ht="15">
      <c r="A19" s="204" t="s">
        <v>149</v>
      </c>
      <c r="B19" s="82" t="s">
        <v>862</v>
      </c>
      <c r="C19" s="610">
        <f aca="true" t="shared" si="3" ref="C19:H19">SUM(C20:C21)</f>
        <v>15650012</v>
      </c>
      <c r="D19" s="610">
        <f t="shared" si="3"/>
        <v>3850366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19500378</v>
      </c>
      <c r="J19" s="105"/>
    </row>
    <row r="20" spans="1:10" ht="15">
      <c r="A20" s="205" t="s">
        <v>225</v>
      </c>
      <c r="B20" s="82" t="s">
        <v>863</v>
      </c>
      <c r="C20" s="236">
        <v>18215387</v>
      </c>
      <c r="D20" s="236">
        <v>4485617</v>
      </c>
      <c r="E20" s="236"/>
      <c r="F20" s="236"/>
      <c r="G20" s="236"/>
      <c r="H20" s="236"/>
      <c r="I20" s="609">
        <f t="shared" si="0"/>
        <v>22701004</v>
      </c>
      <c r="J20" s="105"/>
    </row>
    <row r="21" spans="1:10" ht="15">
      <c r="A21" s="205" t="s">
        <v>226</v>
      </c>
      <c r="B21" s="82" t="s">
        <v>864</v>
      </c>
      <c r="C21" s="236">
        <v>-2565375</v>
      </c>
      <c r="D21" s="236">
        <v>-635251</v>
      </c>
      <c r="E21" s="236"/>
      <c r="F21" s="236"/>
      <c r="G21" s="236"/>
      <c r="H21" s="236"/>
      <c r="I21" s="609">
        <f t="shared" si="0"/>
        <v>-3200626</v>
      </c>
      <c r="J21" s="105"/>
    </row>
    <row r="22" spans="1:10" ht="15">
      <c r="A22" s="204" t="s">
        <v>52</v>
      </c>
      <c r="B22" s="82" t="s">
        <v>865</v>
      </c>
      <c r="C22" s="592"/>
      <c r="D22" s="592"/>
      <c r="E22" s="592"/>
      <c r="F22" s="592"/>
      <c r="G22" s="610">
        <f>'1-SB'!G21</f>
        <v>124391</v>
      </c>
      <c r="H22" s="610">
        <f>'1-SB'!G22</f>
        <v>0</v>
      </c>
      <c r="I22" s="609">
        <f t="shared" si="0"/>
        <v>124391</v>
      </c>
      <c r="J22" s="105"/>
    </row>
    <row r="23" spans="1:10" ht="15">
      <c r="A23" s="205" t="s">
        <v>53</v>
      </c>
      <c r="B23" s="82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9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9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9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9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9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9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9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9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0">
        <f aca="true" t="shared" si="7" ref="C34:H34">SUM(C18,C19,C22,C23,C26,C27,C30,C33)</f>
        <v>36063452</v>
      </c>
      <c r="D34" s="610">
        <f t="shared" si="7"/>
        <v>5987948</v>
      </c>
      <c r="E34" s="610">
        <f t="shared" si="7"/>
        <v>0</v>
      </c>
      <c r="F34" s="610">
        <f t="shared" si="7"/>
        <v>0</v>
      </c>
      <c r="G34" s="610">
        <f t="shared" si="7"/>
        <v>3387787</v>
      </c>
      <c r="H34" s="610">
        <f t="shared" si="7"/>
        <v>-353991</v>
      </c>
      <c r="I34" s="609">
        <f t="shared" si="0"/>
        <v>45085196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9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3">
        <f aca="true" t="shared" si="8" ref="C36:H36">SUM(C34:C35)</f>
        <v>36063452</v>
      </c>
      <c r="D36" s="613">
        <f t="shared" si="8"/>
        <v>5987948</v>
      </c>
      <c r="E36" s="613">
        <f t="shared" si="8"/>
        <v>0</v>
      </c>
      <c r="F36" s="613">
        <f t="shared" si="8"/>
        <v>0</v>
      </c>
      <c r="G36" s="613">
        <f t="shared" si="8"/>
        <v>3387787</v>
      </c>
      <c r="H36" s="613">
        <f t="shared" si="8"/>
        <v>-353991</v>
      </c>
      <c r="I36" s="609">
        <f t="shared" si="0"/>
        <v>45085196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B7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8" t="s">
        <v>1417</v>
      </c>
      <c r="B2" s="658"/>
      <c r="C2" s="658"/>
      <c r="D2" s="559"/>
      <c r="E2" s="91"/>
      <c r="F2" s="91"/>
      <c r="H2" s="112"/>
    </row>
    <row r="3" spans="1:8" ht="18" customHeight="1">
      <c r="A3" s="659" t="str">
        <f>CONCATENATE("на ",UPPER(dfName))</f>
        <v>на ДФ ДСК ЕВРО АКТИВ</v>
      </c>
      <c r="B3" s="659"/>
      <c r="C3" s="659"/>
      <c r="D3" s="66"/>
      <c r="E3" s="91"/>
      <c r="F3" s="91"/>
      <c r="G3" s="566"/>
      <c r="H3" s="112"/>
    </row>
    <row r="4" spans="1:8" ht="18" customHeight="1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44407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89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599">
        <v>10437226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599">
        <v>18438950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599">
        <v>9313379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0">
        <v>22701004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599">
        <v>1311655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0">
        <v>320626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599">
        <v>1.24724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599">
        <v>1.25016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599"/>
    </row>
    <row r="21" spans="1:4" ht="15.75">
      <c r="A21" s="371">
        <v>11</v>
      </c>
      <c r="B21" s="571" t="s">
        <v>1392</v>
      </c>
      <c r="C21" s="570" t="s">
        <v>1405</v>
      </c>
      <c r="D21" s="590">
        <v>131997</v>
      </c>
    </row>
    <row r="22" spans="1:4" ht="15.75">
      <c r="A22" s="371">
        <v>12</v>
      </c>
      <c r="B22" s="571" t="s">
        <v>1393</v>
      </c>
      <c r="C22" s="570" t="s">
        <v>1407</v>
      </c>
      <c r="D22" s="590">
        <v>5401</v>
      </c>
    </row>
    <row r="23" spans="1:4" ht="15.75">
      <c r="A23" s="371">
        <v>13</v>
      </c>
      <c r="B23" s="571" t="s">
        <v>1394</v>
      </c>
      <c r="C23" s="570" t="s">
        <v>1447</v>
      </c>
      <c r="D23" s="590"/>
    </row>
    <row r="24" spans="1:4" ht="15.75">
      <c r="A24" s="371">
        <v>14</v>
      </c>
      <c r="B24" s="571" t="s">
        <v>1443</v>
      </c>
      <c r="C24" s="570" t="s">
        <v>1448</v>
      </c>
      <c r="D24" s="598">
        <v>0.002341169301818491</v>
      </c>
    </row>
    <row r="25" spans="1:4" ht="15.75">
      <c r="A25" s="371">
        <v>15</v>
      </c>
      <c r="B25" s="571" t="s">
        <v>1444</v>
      </c>
      <c r="C25" s="570" t="s">
        <v>1449</v>
      </c>
      <c r="D25" s="598">
        <v>0.018536649771557112</v>
      </c>
    </row>
    <row r="26" spans="1:4" ht="15.75">
      <c r="A26" s="371">
        <v>16</v>
      </c>
      <c r="B26" s="571" t="s">
        <v>1445</v>
      </c>
      <c r="C26" s="570" t="s">
        <v>1450</v>
      </c>
      <c r="D26" s="598">
        <v>0.029319501049771546</v>
      </c>
    </row>
    <row r="27" spans="1:4" ht="15.75">
      <c r="A27" s="371">
        <v>17</v>
      </c>
      <c r="B27" s="571" t="s">
        <v>1446</v>
      </c>
      <c r="C27" s="570" t="s">
        <v>1479</v>
      </c>
      <c r="D27" s="598">
        <v>0.010391447852700386</v>
      </c>
    </row>
    <row r="30" ht="15.75">
      <c r="B30" s="644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44407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80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4">
        <f aca="true" t="shared" si="0" ref="F13:F18">C13+D13-E13</f>
        <v>0</v>
      </c>
      <c r="G13" s="232"/>
      <c r="H13" s="232"/>
      <c r="I13" s="614">
        <f aca="true" t="shared" si="1" ref="I13:I18">F13+G13-H13</f>
        <v>0</v>
      </c>
      <c r="J13" s="232"/>
      <c r="K13" s="232"/>
      <c r="L13" s="232"/>
      <c r="M13" s="614">
        <f aca="true" t="shared" si="2" ref="M13:M18">J13+K13-L13</f>
        <v>0</v>
      </c>
      <c r="N13" s="232"/>
      <c r="O13" s="232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4">
        <f t="shared" si="0"/>
        <v>0</v>
      </c>
      <c r="G14" s="232"/>
      <c r="H14" s="232"/>
      <c r="I14" s="614">
        <f t="shared" si="1"/>
        <v>0</v>
      </c>
      <c r="J14" s="232"/>
      <c r="K14" s="232"/>
      <c r="L14" s="232"/>
      <c r="M14" s="614">
        <f t="shared" si="2"/>
        <v>0</v>
      </c>
      <c r="N14" s="232"/>
      <c r="O14" s="232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4">
        <f t="shared" si="0"/>
        <v>0</v>
      </c>
      <c r="G15" s="232"/>
      <c r="H15" s="232"/>
      <c r="I15" s="614">
        <f t="shared" si="1"/>
        <v>0</v>
      </c>
      <c r="J15" s="232"/>
      <c r="K15" s="232"/>
      <c r="L15" s="232"/>
      <c r="M15" s="614">
        <f t="shared" si="2"/>
        <v>0</v>
      </c>
      <c r="N15" s="232"/>
      <c r="O15" s="232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4">
        <f t="shared" si="0"/>
        <v>0</v>
      </c>
      <c r="G16" s="232"/>
      <c r="H16" s="232"/>
      <c r="I16" s="614">
        <f t="shared" si="1"/>
        <v>0</v>
      </c>
      <c r="J16" s="232"/>
      <c r="K16" s="232"/>
      <c r="L16" s="232"/>
      <c r="M16" s="614">
        <f t="shared" si="2"/>
        <v>0</v>
      </c>
      <c r="N16" s="232"/>
      <c r="O16" s="232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4">
        <f t="shared" si="0"/>
        <v>0</v>
      </c>
      <c r="G17" s="232"/>
      <c r="H17" s="232"/>
      <c r="I17" s="614">
        <f t="shared" si="1"/>
        <v>0</v>
      </c>
      <c r="J17" s="232"/>
      <c r="K17" s="232"/>
      <c r="L17" s="232"/>
      <c r="M17" s="614">
        <f t="shared" si="2"/>
        <v>0</v>
      </c>
      <c r="N17" s="232"/>
      <c r="O17" s="232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2" zoomScaleNormal="62" zoomScalePageLayoutView="0" workbookViewId="0" topLeftCell="A10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44407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6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1.5">
      <c r="A10" s="666"/>
      <c r="B10" s="678" t="s">
        <v>223</v>
      </c>
      <c r="C10" s="677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6" t="s">
        <v>67</v>
      </c>
      <c r="B28" s="678" t="s">
        <v>223</v>
      </c>
      <c r="C28" s="680" t="s">
        <v>72</v>
      </c>
      <c r="D28" s="667" t="s">
        <v>73</v>
      </c>
      <c r="E28" s="668"/>
      <c r="F28" s="669"/>
    </row>
    <row r="29" spans="1:6" ht="31.5">
      <c r="A29" s="666"/>
      <c r="B29" s="678" t="s">
        <v>223</v>
      </c>
      <c r="C29" s="681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9" t="s">
        <v>912</v>
      </c>
      <c r="B49" s="679"/>
      <c r="C49" s="679"/>
      <c r="D49" s="679"/>
      <c r="E49" s="679"/>
      <c r="F49" s="67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2"/>
      <c r="D67" s="672"/>
      <c r="E67" s="672"/>
      <c r="F67" s="672"/>
      <c r="G67" s="147"/>
    </row>
    <row r="68" spans="1:7" ht="26.25" customHeight="1">
      <c r="A68" s="670"/>
      <c r="B68" s="670"/>
      <c r="C68" s="671"/>
      <c r="D68" s="671"/>
      <c r="E68" s="671"/>
      <c r="F68" s="671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N20" sqref="N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44407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8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5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2021-07-30T07:28:01Z</dcterms:modified>
  <cp:category/>
  <cp:version/>
  <cp:contentType/>
  <cp:contentStatus/>
</cp:coreProperties>
</file>