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1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<sst xmlns="http://schemas.openxmlformats.org/spreadsheetml/2006/main" count="244" uniqueCount="199">
  <si>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</si>
  <si>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</si>
  <si>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</si>
  <si>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</si>
  <si>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</si>
  <si>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</si>
  <si>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</si>
  <si>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</si>
  <si>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</si>
  <si>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</si>
  <si>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</si>
  <si>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</si>
  <si>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</si>
  <si>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</si>
  <si>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</si>
  <si>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</si>
  <si>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</si>
  <si>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</si>
  <si>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</si>
  <si>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</si>
  <si>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</si>
  <si>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</si>
  <si>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</si>
  <si>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</si>
  <si>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</si>
  <si>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</si>
  <si>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</si>
  <si>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</si>
  <si>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</si>
  <si>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</si>
  <si>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</si>
  <si>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</si>
  <si>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</si>
  <si>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</si>
  <si>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</si>
  <si>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</si>
  <si>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</si>
  <si>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</si>
  <si>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</si>
  <si>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</si>
  <si>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</si>
  <si>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</si>
  <si>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</si>
  <si>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</si>
  <si>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</si>
  <si>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</si>
  <si>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</si>
  <si>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</si>
  <si>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</si>
  <si>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</si>
  <si>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</si>
  <si>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</si>
  <si>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</si>
  <si>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</si>
  <si>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</si>
  <si>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</si>
  <si>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</si>
  <si>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</si>
  <si>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</si>
  <si>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</si>
  <si>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</si>
  <si>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</si>
  <si>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</si>
  <si>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</si>
  <si>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</si>
  <si>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</si>
  <si>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</si>
  <si>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</si>
  <si>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</si>
  <si>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</si>
  <si>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</si>
  <si>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</si>
  <si>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</si>
  <si>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</si>
  <si>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</si>
  <si>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</si>
  <si>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</si>
  <si>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</si>
  <si>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</si>
  <si>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</si>
  <si>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</si>
  <si>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</si>
  <si>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</si>
  <si>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</si>
  <si>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</si>
  <si>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</si>
  <si>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</si>
  <si>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</si>
  <si>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</si>
  <si>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</si>
  <si>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</si>
  <si>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</si>
  <si>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</si>
  <si>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</si>
  <si>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</si>
  <si>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</si>
  <si>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</si>
  <si>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</si>
  <si>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</si>
  <si>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</si>
  <si>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</si>
  <si>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</si>
  <si>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</si>
  <si>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</si>
  <si>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</si>
  <si>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</si>
  <si>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</si>
  <si>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</si>
  <si>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</si>
  <si>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</si>
  <si>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</si>
  <si>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</si>
  <si>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</si>
  <si>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</si>
  <si>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</si>
  <si>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</si>
  <si>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</si>
  <si>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</si>
  <si>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</si>
  <si>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</si>
  <si>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</si>
  <si>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</si>
  <si>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</si>
  <si>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</si>
  <si>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</si>
  <si>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</si>
  <si>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</si>
  <si>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</si>
  <si>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</si>
  <si>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</si>
  <si>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</si>
  <si>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</si>
  <si>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</si>
  <si>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</si>
  <si>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</si>
  <si>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</si>
  <si>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</si>
  <si>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</si>
  <si>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</si>
  <si>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</si>
  <si>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</si>
  <si>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</si>
  <si>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</si>
  <si>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</si>
  <si>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</si>
  <si>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</si>
  <si>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</si>
  <si>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</si>
  <si>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</si>
  <si>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</si>
  <si>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</si>
  <si>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</si>
  <si>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</si>
  <si>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</si>
  <si>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</si>
  <si>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</si>
  <si>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</si>
  <si>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</si>
  <si>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</si>
  <si>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</si>
  <si>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</si>
  <si>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</si>
  <si>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</si>
  <si>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</si>
  <si>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</si>
  <si>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</si>
  <si>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</si>
  <si>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</si>
  <si>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</si>
  <si>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</si>
  <si>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</si>
  <si>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</si>
  <si>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</si>
  <si>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</si>
  <si>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</si>
  <si>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</si>
  <si>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</si>
  <si>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</si>
  <si>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</si>
  <si>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</si>
  <si>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</si>
  <si>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</si>
  <si>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</si>
  <si>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</si>
  <si>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</si>
  <si>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</si>
  <si>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</si>
  <si>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</si>
  <si>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</si>
  <si>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</si>
  <si>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</si>
  <si>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</si>
  <si>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</si>
  <si>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</si>
  <si>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</si>
  <si>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</si>
  <si>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</si>
  <si>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31.12.2015 г.</t>
  </si>
  <si>
    <t>Дата: 18.03.2016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</si>
</sst>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4" fillId="0" borderId="0" xfId="58" applyFont="1" applyFill="1" applyBorder="1" applyAlignment="1">
      <alignment horizontal="right" vertical="top" wrapText="1"/>
      <protection/>
    </xf>
    <xf numFmtId="3" fontId="7" fillId="24" borderId="10" xfId="57" applyNumberFormat="1" applyFont="1" applyFill="1" applyBorder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>
      <alignment/>
      <protection/>
    </xf>
    <xf numFmtId="3" fontId="7" fillId="24" borderId="0" xfId="57" applyNumberFormat="1" applyFont="1" applyFill="1">
      <alignment/>
      <protection/>
    </xf>
    <xf numFmtId="3" fontId="6" fillId="24" borderId="0" xfId="59" applyNumberFormat="1" applyFont="1" applyFill="1" applyAlignment="1" applyProtection="1">
      <alignment horizontal="center" vertical="center" wrapText="1"/>
      <protection locked="0"/>
    </xf>
    <xf numFmtId="3" fontId="7" fillId="24" borderId="0" xfId="59" applyNumberFormat="1" applyFont="1" applyFill="1" applyAlignment="1" applyProtection="1">
      <alignment horizontal="center" vertical="center" wrapText="1"/>
      <protection locked="0"/>
    </xf>
    <xf numFmtId="3" fontId="7" fillId="24" borderId="0" xfId="57" applyNumberFormat="1" applyFont="1" applyFill="1" applyAlignment="1">
      <alignment vertical="center" wrapText="1"/>
      <protection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3" fontId="6" fillId="24" borderId="10" xfId="59" applyNumberFormat="1" applyFont="1" applyFill="1" applyBorder="1" applyAlignment="1" applyProtection="1">
      <alignment horizontal="center" vertical="center" wrapText="1"/>
      <protection/>
    </xf>
    <xf numFmtId="3" fontId="7" fillId="24" borderId="0" xfId="57" applyNumberFormat="1" applyFont="1" applyFill="1" applyBorder="1">
      <alignment/>
      <protection/>
    </xf>
    <xf numFmtId="3" fontId="4" fillId="24" borderId="0" xfId="57" applyNumberFormat="1" applyFont="1" applyFill="1" applyBorder="1" applyAlignment="1">
      <alignment vertical="top"/>
      <protection/>
    </xf>
    <xf numFmtId="0" fontId="7" fillId="24" borderId="0" xfId="57" applyFont="1" applyFill="1" applyBorder="1">
      <alignment/>
      <protection/>
    </xf>
    <xf numFmtId="0" fontId="4" fillId="24" borderId="0" xfId="57" applyFont="1" applyFill="1" applyAlignment="1">
      <alignment wrapText="1"/>
      <protection/>
    </xf>
    <xf numFmtId="0" fontId="7" fillId="24" borderId="0" xfId="57" applyFont="1" applyFill="1" applyBorder="1" applyAlignment="1">
      <alignment/>
      <protection/>
    </xf>
    <xf numFmtId="0" fontId="4" fillId="24" borderId="0" xfId="57" applyFont="1" applyFill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7" fillId="24" borderId="0" xfId="57" applyFont="1" applyFill="1">
      <alignment/>
      <protection/>
    </xf>
    <xf numFmtId="0" fontId="5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5" fillId="0" borderId="0" xfId="59" applyFont="1" applyFill="1" applyAlignment="1" applyProtection="1">
      <alignment horizontal="left" vertical="justify"/>
      <protection locked="0"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42.28125" style="1" customWidth="1"/>
    <col min="2" max="2" width="11.421875" style="127" customWidth="1"/>
    <col min="3" max="3" width="10.57421875" style="2" customWidth="1"/>
    <col min="4" max="4" width="51.421875" style="1" customWidth="1"/>
    <col min="5" max="5" width="11.421875" style="127" customWidth="1"/>
    <col min="6" max="6" width="12.57421875" style="2" customWidth="1"/>
    <col min="7" max="16384" width="9.140625" style="1" customWidth="1"/>
  </cols>
  <sheetData>
    <row r="1" spans="5:6" ht="12">
      <c r="E1" s="165" t="s">
        <v>158</v>
      </c>
      <c r="F1" s="165"/>
    </row>
    <row r="2" spans="1:6" ht="12" customHeight="1">
      <c r="A2" s="3"/>
      <c r="B2" s="128"/>
      <c r="C2" s="167" t="s">
        <v>0</v>
      </c>
      <c r="D2" s="167"/>
      <c r="E2" s="129"/>
      <c r="F2" s="5"/>
    </row>
    <row r="3" spans="1:6" ht="21" customHeight="1">
      <c r="A3" s="4" t="s">
        <v>193</v>
      </c>
      <c r="B3" s="130"/>
      <c r="C3" s="6"/>
      <c r="D3" s="3"/>
      <c r="E3" s="166" t="s">
        <v>192</v>
      </c>
      <c r="F3" s="166"/>
    </row>
    <row r="4" spans="1:6" ht="16.5" customHeight="1">
      <c r="A4" s="131" t="s">
        <v>197</v>
      </c>
      <c r="B4" s="130"/>
      <c r="C4" s="7"/>
      <c r="D4" s="8"/>
      <c r="E4" s="129"/>
      <c r="F4" s="9" t="s">
        <v>80</v>
      </c>
    </row>
    <row r="5" spans="1:6" ht="50.25" customHeight="1">
      <c r="A5" s="10" t="s">
        <v>1</v>
      </c>
      <c r="B5" s="132" t="s">
        <v>2</v>
      </c>
      <c r="C5" s="11" t="s">
        <v>3</v>
      </c>
      <c r="D5" s="12" t="s">
        <v>7</v>
      </c>
      <c r="E5" s="132" t="s">
        <v>4</v>
      </c>
      <c r="F5" s="11" t="s">
        <v>5</v>
      </c>
    </row>
    <row r="6" spans="1:6" ht="12">
      <c r="A6" s="10" t="s">
        <v>6</v>
      </c>
      <c r="B6" s="132">
        <v>1</v>
      </c>
      <c r="C6" s="11">
        <v>2</v>
      </c>
      <c r="D6" s="12" t="s">
        <v>6</v>
      </c>
      <c r="E6" s="132">
        <v>1</v>
      </c>
      <c r="F6" s="11">
        <v>2</v>
      </c>
    </row>
    <row r="7" spans="1:6" ht="12">
      <c r="A7" s="13" t="s">
        <v>8</v>
      </c>
      <c r="B7" s="123"/>
      <c r="C7" s="14"/>
      <c r="D7" s="15" t="s">
        <v>28</v>
      </c>
      <c r="E7" s="123"/>
      <c r="F7" s="14"/>
    </row>
    <row r="8" spans="1:30" ht="12">
      <c r="A8" s="16" t="s">
        <v>29</v>
      </c>
      <c r="B8" s="124"/>
      <c r="C8" s="17"/>
      <c r="D8" s="16" t="s">
        <v>30</v>
      </c>
      <c r="E8" s="125">
        <v>13599035</v>
      </c>
      <c r="F8" s="125">
        <v>13256201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152</v>
      </c>
      <c r="B9" s="124"/>
      <c r="C9" s="17"/>
      <c r="D9" s="16" t="s">
        <v>31</v>
      </c>
      <c r="E9" s="124"/>
      <c r="F9" s="12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24"/>
      <c r="C10" s="17"/>
      <c r="D10" s="20" t="s">
        <v>151</v>
      </c>
      <c r="E10" s="124">
        <v>409605</v>
      </c>
      <c r="F10" s="124">
        <v>335215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24"/>
      <c r="C11" s="17"/>
      <c r="D11" s="20" t="s">
        <v>32</v>
      </c>
      <c r="E11" s="124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143</v>
      </c>
      <c r="B12" s="124"/>
      <c r="C12" s="17"/>
      <c r="D12" s="20" t="s">
        <v>115</v>
      </c>
      <c r="E12" s="124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24"/>
      <c r="C13" s="17"/>
      <c r="D13" s="21" t="s">
        <v>27</v>
      </c>
      <c r="E13" s="125">
        <f>E10+E11+E12</f>
        <v>409605</v>
      </c>
      <c r="F13" s="18">
        <f>F10+F11+F12</f>
        <v>335215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178</v>
      </c>
      <c r="B14" s="124"/>
      <c r="C14" s="17"/>
      <c r="D14" s="16" t="s">
        <v>33</v>
      </c>
      <c r="E14" s="124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39</v>
      </c>
      <c r="B15" s="124">
        <f>B13+B14</f>
        <v>0</v>
      </c>
      <c r="C15" s="17">
        <f>C13+C14</f>
        <v>0</v>
      </c>
      <c r="D15" s="20" t="s">
        <v>34</v>
      </c>
      <c r="E15" s="124">
        <f>E16-E17</f>
        <v>2294375</v>
      </c>
      <c r="F15" s="17">
        <f>F16-F17</f>
        <v>1858738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">
      <c r="A16" s="15" t="s">
        <v>41</v>
      </c>
      <c r="B16" s="124"/>
      <c r="C16" s="17"/>
      <c r="D16" s="20" t="s">
        <v>35</v>
      </c>
      <c r="E16" s="124">
        <v>2294375</v>
      </c>
      <c r="F16" s="124">
        <v>1858738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">
      <c r="A17" s="15" t="s">
        <v>43</v>
      </c>
      <c r="B17" s="124"/>
      <c r="C17" s="17"/>
      <c r="D17" s="20" t="s">
        <v>36</v>
      </c>
      <c r="E17" s="124"/>
      <c r="F17" s="12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">
      <c r="A18" s="22" t="s">
        <v>9</v>
      </c>
      <c r="B18" s="124"/>
      <c r="C18" s="17"/>
      <c r="D18" s="22" t="s">
        <v>37</v>
      </c>
      <c r="E18" s="124">
        <v>161014</v>
      </c>
      <c r="F18" s="124">
        <v>435637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22" t="s">
        <v>10</v>
      </c>
      <c r="B19" s="124">
        <v>892471</v>
      </c>
      <c r="C19" s="124">
        <v>942521</v>
      </c>
      <c r="D19" s="21" t="s">
        <v>38</v>
      </c>
      <c r="E19" s="125">
        <f>E15+E18</f>
        <v>2455389</v>
      </c>
      <c r="F19" s="18">
        <f>F15+F18</f>
        <v>2294375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22" t="s">
        <v>179</v>
      </c>
      <c r="B20" s="124">
        <v>6330645</v>
      </c>
      <c r="C20" s="124">
        <v>10852520</v>
      </c>
      <c r="D20" s="23" t="s">
        <v>40</v>
      </c>
      <c r="E20" s="125">
        <f>E8+E13+E19</f>
        <v>16464029</v>
      </c>
      <c r="F20" s="18">
        <f>F8+F13+F19</f>
        <v>15885791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22" t="s">
        <v>142</v>
      </c>
      <c r="B21" s="124"/>
      <c r="C21" s="17"/>
      <c r="D21" s="24"/>
      <c r="E21" s="124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25">
        <f>SUM(B19:B21)</f>
        <v>7223116</v>
      </c>
      <c r="C22" s="18">
        <f>SUM(C19:C21)</f>
        <v>11795041</v>
      </c>
      <c r="D22" s="22"/>
      <c r="E22" s="124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5" t="s">
        <v>117</v>
      </c>
      <c r="B23" s="124"/>
      <c r="C23" s="17"/>
      <c r="D23" s="15" t="s">
        <v>42</v>
      </c>
      <c r="E23" s="124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22" t="s">
        <v>152</v>
      </c>
      <c r="B24" s="123">
        <f>SUM(B25:B28)</f>
        <v>8268620</v>
      </c>
      <c r="C24" s="14">
        <f>SUM(C25:C28)</f>
        <v>3281032</v>
      </c>
      <c r="D24" s="25" t="s">
        <v>153</v>
      </c>
      <c r="E24" s="124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22" t="s">
        <v>98</v>
      </c>
      <c r="B25" s="123"/>
      <c r="C25" s="14"/>
      <c r="D25" s="20" t="s">
        <v>139</v>
      </c>
      <c r="E25" s="124">
        <f>SUM(E26:E27)</f>
        <v>15375</v>
      </c>
      <c r="F25" s="17">
        <f>SUM(F26:F27)</f>
        <v>15411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">
      <c r="A26" s="22" t="s">
        <v>112</v>
      </c>
      <c r="B26" s="123"/>
      <c r="C26" s="14"/>
      <c r="D26" s="20" t="s">
        <v>180</v>
      </c>
      <c r="E26" s="123">
        <v>410</v>
      </c>
      <c r="F26" s="123">
        <v>400</v>
      </c>
    </row>
    <row r="27" spans="1:6" ht="12">
      <c r="A27" s="22" t="s">
        <v>107</v>
      </c>
      <c r="B27" s="123">
        <v>8268620</v>
      </c>
      <c r="C27" s="123">
        <v>3281032</v>
      </c>
      <c r="D27" s="20" t="s">
        <v>100</v>
      </c>
      <c r="E27" s="123">
        <v>14965</v>
      </c>
      <c r="F27" s="123">
        <v>15011</v>
      </c>
    </row>
    <row r="28" spans="1:6" ht="12">
      <c r="A28" s="22" t="s">
        <v>11</v>
      </c>
      <c r="B28" s="123"/>
      <c r="C28" s="14"/>
      <c r="D28" s="22" t="s">
        <v>111</v>
      </c>
      <c r="E28" s="123"/>
      <c r="F28" s="14"/>
    </row>
    <row r="29" spans="1:6" ht="12">
      <c r="A29" s="22" t="s">
        <v>144</v>
      </c>
      <c r="B29" s="123"/>
      <c r="C29" s="14"/>
      <c r="D29" s="25" t="s">
        <v>135</v>
      </c>
      <c r="E29" s="123"/>
      <c r="F29" s="14"/>
    </row>
    <row r="30" spans="1:6" ht="12">
      <c r="A30" s="22" t="s">
        <v>145</v>
      </c>
      <c r="B30" s="124">
        <v>832727</v>
      </c>
      <c r="C30" s="124">
        <v>750167</v>
      </c>
      <c r="D30" s="22" t="s">
        <v>154</v>
      </c>
      <c r="E30" s="123"/>
      <c r="F30" s="14"/>
    </row>
    <row r="31" spans="1:6" ht="12">
      <c r="A31" s="22" t="s">
        <v>146</v>
      </c>
      <c r="B31" s="123"/>
      <c r="C31" s="14"/>
      <c r="D31" s="25" t="s">
        <v>109</v>
      </c>
      <c r="E31" s="123"/>
      <c r="F31" s="14"/>
    </row>
    <row r="32" spans="1:6" ht="12">
      <c r="A32" s="22" t="s">
        <v>147</v>
      </c>
      <c r="B32" s="123"/>
      <c r="C32" s="14"/>
      <c r="D32" s="25" t="s">
        <v>110</v>
      </c>
      <c r="E32" s="123"/>
      <c r="F32" s="14"/>
    </row>
    <row r="33" spans="1:6" ht="12">
      <c r="A33" s="22" t="s">
        <v>148</v>
      </c>
      <c r="B33" s="123"/>
      <c r="C33" s="14"/>
      <c r="D33" s="25" t="s">
        <v>155</v>
      </c>
      <c r="E33" s="123"/>
      <c r="F33" s="14"/>
    </row>
    <row r="34" spans="1:6" ht="12">
      <c r="A34" s="23" t="s">
        <v>13</v>
      </c>
      <c r="B34" s="126">
        <f>SUM(B29:B33)+B24</f>
        <v>9101347</v>
      </c>
      <c r="C34" s="26">
        <f>SUM(C29:C33)+C24</f>
        <v>4031199</v>
      </c>
      <c r="D34" s="22" t="s">
        <v>156</v>
      </c>
      <c r="E34" s="123"/>
      <c r="F34" s="14"/>
    </row>
    <row r="35" spans="1:6" ht="15" customHeight="1">
      <c r="A35" s="15" t="s">
        <v>114</v>
      </c>
      <c r="B35" s="123"/>
      <c r="C35" s="14"/>
      <c r="D35" s="25" t="s">
        <v>157</v>
      </c>
      <c r="E35" s="123"/>
      <c r="F35" s="14"/>
    </row>
    <row r="36" spans="1:6" ht="13.5" customHeight="1">
      <c r="A36" s="20" t="s">
        <v>149</v>
      </c>
      <c r="B36" s="123">
        <v>152469</v>
      </c>
      <c r="C36" s="123">
        <v>70318</v>
      </c>
      <c r="D36" s="25" t="s">
        <v>116</v>
      </c>
      <c r="E36" s="123">
        <v>1735</v>
      </c>
      <c r="F36" s="14"/>
    </row>
    <row r="37" spans="1:6" ht="12">
      <c r="A37" s="20" t="s">
        <v>99</v>
      </c>
      <c r="B37" s="123"/>
      <c r="C37" s="123"/>
      <c r="D37" s="23" t="s">
        <v>12</v>
      </c>
      <c r="E37" s="126">
        <f>E25+E29+E30+E31+E32+E33+E34+E35+E36</f>
        <v>17110</v>
      </c>
      <c r="F37" s="26">
        <f>F25+F29+F30+F31+F32+F33+F34+F35+F36</f>
        <v>15411</v>
      </c>
    </row>
    <row r="38" spans="1:6" ht="12">
      <c r="A38" s="20" t="s">
        <v>150</v>
      </c>
      <c r="B38" s="123"/>
      <c r="C38" s="123"/>
      <c r="D38" s="23" t="s">
        <v>45</v>
      </c>
      <c r="E38" s="126">
        <f>E37</f>
        <v>17110</v>
      </c>
      <c r="F38" s="26">
        <f>F37</f>
        <v>15411</v>
      </c>
    </row>
    <row r="39" spans="1:6" ht="12">
      <c r="A39" s="20" t="s">
        <v>108</v>
      </c>
      <c r="B39" s="123">
        <v>4207</v>
      </c>
      <c r="C39" s="123">
        <v>4644</v>
      </c>
      <c r="D39" s="22"/>
      <c r="E39" s="123"/>
      <c r="F39" s="14"/>
    </row>
    <row r="40" spans="1:6" ht="12">
      <c r="A40" s="21" t="s">
        <v>14</v>
      </c>
      <c r="B40" s="126">
        <f>SUM(B36:B39)</f>
        <v>156676</v>
      </c>
      <c r="C40" s="26">
        <f>SUM(C36:C39)</f>
        <v>74962</v>
      </c>
      <c r="D40" s="22"/>
      <c r="E40" s="123"/>
      <c r="F40" s="14"/>
    </row>
    <row r="41" spans="1:6" ht="12">
      <c r="A41" s="16" t="s">
        <v>44</v>
      </c>
      <c r="B41" s="123"/>
      <c r="C41" s="14"/>
      <c r="D41" s="22"/>
      <c r="E41" s="123"/>
      <c r="F41" s="14"/>
    </row>
    <row r="42" spans="1:6" ht="12">
      <c r="A42" s="21" t="s">
        <v>45</v>
      </c>
      <c r="B42" s="126">
        <f>B22+B34+B40+B41</f>
        <v>16481139</v>
      </c>
      <c r="C42" s="26">
        <f>C22+C34+C40+C41</f>
        <v>15901202</v>
      </c>
      <c r="D42" s="22"/>
      <c r="E42" s="123"/>
      <c r="F42" s="14"/>
    </row>
    <row r="43" spans="1:6" ht="12.75" customHeight="1">
      <c r="A43" s="22"/>
      <c r="B43" s="123"/>
      <c r="C43" s="14"/>
      <c r="D43" s="22"/>
      <c r="E43" s="123"/>
      <c r="F43" s="14"/>
    </row>
    <row r="44" spans="1:6" ht="12">
      <c r="A44" s="21" t="s">
        <v>47</v>
      </c>
      <c r="B44" s="125">
        <f>B15+B42</f>
        <v>16481139</v>
      </c>
      <c r="C44" s="18">
        <f>C15+C42</f>
        <v>15901202</v>
      </c>
      <c r="D44" s="21" t="s">
        <v>46</v>
      </c>
      <c r="E44" s="126">
        <f>E20+E38</f>
        <v>16481139</v>
      </c>
      <c r="F44" s="26">
        <f>F20+F38</f>
        <v>15901202</v>
      </c>
    </row>
    <row r="45" spans="2:7" ht="12">
      <c r="B45" s="133"/>
      <c r="C45" s="27"/>
      <c r="D45" s="28"/>
      <c r="E45" s="133"/>
      <c r="F45" s="27"/>
      <c r="G45" s="28"/>
    </row>
    <row r="46" spans="1:7" ht="12.75">
      <c r="A46" s="19" t="s">
        <v>198</v>
      </c>
      <c r="B46" s="168"/>
      <c r="C46" s="168"/>
      <c r="D46" s="29"/>
      <c r="E46" s="134"/>
      <c r="F46" s="30"/>
      <c r="G46" s="28"/>
    </row>
    <row r="47" spans="2:7" ht="12.75">
      <c r="B47" s="135"/>
      <c r="C47" s="28"/>
      <c r="D47" s="28"/>
      <c r="E47" s="136"/>
      <c r="F47" s="31"/>
      <c r="G47" s="28"/>
    </row>
    <row r="48" spans="1:7" ht="12.75">
      <c r="A48" s="164" t="s">
        <v>196</v>
      </c>
      <c r="B48" s="164"/>
      <c r="C48" s="164"/>
      <c r="D48" s="122" t="s">
        <v>181</v>
      </c>
      <c r="E48" s="137"/>
      <c r="F48" s="32"/>
      <c r="G48" s="28"/>
    </row>
    <row r="49" spans="1:6" ht="12.75">
      <c r="A49" s="164" t="s">
        <v>182</v>
      </c>
      <c r="B49" s="164"/>
      <c r="C49" s="164"/>
      <c r="D49" s="38"/>
      <c r="E49" s="138"/>
      <c r="F49" s="33"/>
    </row>
    <row r="50" spans="1:7" ht="12.75" customHeight="1">
      <c r="A50" s="28"/>
      <c r="B50" s="135"/>
      <c r="C50" s="28"/>
      <c r="D50" s="38" t="s">
        <v>183</v>
      </c>
      <c r="E50" s="139"/>
      <c r="F50" s="35"/>
      <c r="G50" s="28"/>
    </row>
    <row r="51" spans="1:7" ht="12.75" customHeight="1">
      <c r="A51" s="28"/>
      <c r="B51" s="135"/>
      <c r="C51" s="28"/>
      <c r="D51" s="34"/>
      <c r="E51" s="139"/>
      <c r="F51" s="35"/>
      <c r="G51" s="28"/>
    </row>
    <row r="52" spans="1:7" ht="12.75" customHeight="1">
      <c r="A52" s="28"/>
      <c r="B52" s="135"/>
      <c r="C52" s="28"/>
      <c r="D52" s="34"/>
      <c r="E52" s="139"/>
      <c r="F52" s="35"/>
      <c r="G52" s="28"/>
    </row>
    <row r="53" spans="2:7" ht="12">
      <c r="B53" s="140"/>
      <c r="C53" s="28"/>
      <c r="D53" s="34"/>
      <c r="E53" s="137"/>
      <c r="F53" s="36"/>
      <c r="G53" s="28"/>
    </row>
    <row r="54" spans="1:7" ht="12">
      <c r="A54" s="28"/>
      <c r="B54" s="135"/>
      <c r="C54" s="28"/>
      <c r="D54" s="28"/>
      <c r="E54" s="137"/>
      <c r="F54" s="32"/>
      <c r="G54" s="28"/>
    </row>
    <row r="55" spans="1:7" ht="12.75">
      <c r="A55" s="28"/>
      <c r="B55" s="133"/>
      <c r="C55" s="28"/>
      <c r="D55" s="37" t="s">
        <v>184</v>
      </c>
      <c r="E55" s="135"/>
      <c r="F55" s="28"/>
      <c r="G55" s="28"/>
    </row>
    <row r="56" spans="1:7" ht="12">
      <c r="A56" s="28"/>
      <c r="B56" s="133"/>
      <c r="C56" s="28"/>
      <c r="E56" s="135"/>
      <c r="F56" s="28"/>
      <c r="G56" s="28"/>
    </row>
    <row r="57" spans="1:7" ht="12">
      <c r="A57" s="28"/>
      <c r="B57" s="135"/>
      <c r="C57" s="28"/>
      <c r="D57" s="38" t="s">
        <v>185</v>
      </c>
      <c r="E57" s="135"/>
      <c r="F57" s="28"/>
      <c r="G57" s="2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6.00390625" style="39" customWidth="1"/>
    <col min="2" max="2" width="9.8515625" style="39" customWidth="1"/>
    <col min="3" max="3" width="12.28125" style="39" customWidth="1"/>
    <col min="4" max="4" width="43.421875" style="39" customWidth="1"/>
    <col min="5" max="5" width="13.57421875" style="39" customWidth="1"/>
    <col min="6" max="6" width="12.140625" style="39" customWidth="1"/>
    <col min="7" max="16384" width="9.140625" style="39" customWidth="1"/>
  </cols>
  <sheetData>
    <row r="1" spans="5:6" ht="25.5" customHeight="1">
      <c r="E1" s="170" t="s">
        <v>159</v>
      </c>
      <c r="F1" s="170"/>
    </row>
    <row r="2" spans="1:6" ht="12.75" customHeight="1">
      <c r="A2" s="40"/>
      <c r="C2" s="171" t="s">
        <v>15</v>
      </c>
      <c r="D2" s="171"/>
      <c r="E2" s="41"/>
      <c r="F2" s="41"/>
    </row>
    <row r="3" spans="1:6" ht="15">
      <c r="A3" s="171" t="s">
        <v>194</v>
      </c>
      <c r="B3" s="171"/>
      <c r="C3" s="42"/>
      <c r="D3" s="42"/>
      <c r="E3" s="43"/>
      <c r="F3" s="43"/>
    </row>
    <row r="4" spans="1:6" ht="15">
      <c r="A4" s="4" t="str">
        <f>'справка № 1-КИС-БАЛАНС '!A4</f>
        <v>Отчетен период: 31.12.2015 г.</v>
      </c>
      <c r="B4" s="44"/>
      <c r="C4" s="45"/>
      <c r="D4" s="46" t="s">
        <v>192</v>
      </c>
      <c r="E4" s="172"/>
      <c r="F4" s="172"/>
    </row>
    <row r="5" spans="1:7" ht="15">
      <c r="A5" s="47"/>
      <c r="B5" s="48"/>
      <c r="C5" s="48"/>
      <c r="D5" s="49"/>
      <c r="E5" s="50"/>
      <c r="F5" s="51" t="s">
        <v>80</v>
      </c>
      <c r="G5" s="52"/>
    </row>
    <row r="6" spans="1:7" ht="28.5">
      <c r="A6" s="53" t="s">
        <v>16</v>
      </c>
      <c r="B6" s="53" t="s">
        <v>2</v>
      </c>
      <c r="C6" s="53" t="s">
        <v>5</v>
      </c>
      <c r="D6" s="53" t="s">
        <v>17</v>
      </c>
      <c r="E6" s="53" t="s">
        <v>2</v>
      </c>
      <c r="F6" s="53" t="s">
        <v>5</v>
      </c>
      <c r="G6" s="52"/>
    </row>
    <row r="7" spans="1:7" ht="14.25">
      <c r="A7" s="53" t="s">
        <v>6</v>
      </c>
      <c r="B7" s="53">
        <v>1</v>
      </c>
      <c r="C7" s="53">
        <v>2</v>
      </c>
      <c r="D7" s="53" t="s">
        <v>6</v>
      </c>
      <c r="E7" s="53">
        <v>1</v>
      </c>
      <c r="F7" s="53">
        <v>2</v>
      </c>
      <c r="G7" s="52"/>
    </row>
    <row r="8" spans="1:7" ht="18" customHeight="1">
      <c r="A8" s="54" t="s">
        <v>18</v>
      </c>
      <c r="B8" s="55"/>
      <c r="C8" s="55"/>
      <c r="D8" s="54" t="s">
        <v>19</v>
      </c>
      <c r="E8" s="56"/>
      <c r="F8" s="56"/>
      <c r="G8" s="52"/>
    </row>
    <row r="9" spans="1:7" s="60" customFormat="1" ht="15">
      <c r="A9" s="57" t="s">
        <v>20</v>
      </c>
      <c r="B9" s="58"/>
      <c r="C9" s="58"/>
      <c r="D9" s="57" t="s">
        <v>48</v>
      </c>
      <c r="E9" s="58"/>
      <c r="F9" s="58"/>
      <c r="G9" s="59"/>
    </row>
    <row r="10" spans="1:7" s="63" customFormat="1" ht="15">
      <c r="A10" s="61" t="s">
        <v>21</v>
      </c>
      <c r="B10" s="61"/>
      <c r="C10" s="61"/>
      <c r="D10" s="61" t="s">
        <v>49</v>
      </c>
      <c r="E10" s="61"/>
      <c r="F10" s="61"/>
      <c r="G10" s="62"/>
    </row>
    <row r="11" spans="1:8" s="63" customFormat="1" ht="31.5" customHeight="1">
      <c r="A11" s="61" t="s">
        <v>160</v>
      </c>
      <c r="B11" s="64">
        <v>1064098</v>
      </c>
      <c r="C11" s="64">
        <v>382459</v>
      </c>
      <c r="D11" s="61" t="s">
        <v>50</v>
      </c>
      <c r="E11" s="64">
        <v>1072738</v>
      </c>
      <c r="F11" s="64">
        <v>481605</v>
      </c>
      <c r="G11" s="65"/>
      <c r="H11" s="121"/>
    </row>
    <row r="12" spans="1:7" s="63" customFormat="1" ht="15.75" customHeight="1">
      <c r="A12" s="61" t="s">
        <v>22</v>
      </c>
      <c r="B12" s="64">
        <v>1064097</v>
      </c>
      <c r="C12" s="64">
        <v>381684</v>
      </c>
      <c r="D12" s="61" t="s">
        <v>51</v>
      </c>
      <c r="E12" s="64">
        <v>1065450</v>
      </c>
      <c r="F12" s="64">
        <v>475719</v>
      </c>
      <c r="G12" s="65"/>
    </row>
    <row r="13" spans="1:7" s="63" customFormat="1" ht="15">
      <c r="A13" s="61" t="s">
        <v>161</v>
      </c>
      <c r="B13" s="64">
        <v>593529</v>
      </c>
      <c r="C13" s="64">
        <v>209620</v>
      </c>
      <c r="D13" s="61" t="s">
        <v>166</v>
      </c>
      <c r="E13" s="64">
        <v>589008</v>
      </c>
      <c r="F13" s="64">
        <v>203435</v>
      </c>
      <c r="G13" s="62"/>
    </row>
    <row r="14" spans="1:7" s="63" customFormat="1" ht="15">
      <c r="A14" s="61" t="s">
        <v>23</v>
      </c>
      <c r="B14" s="64">
        <v>1147</v>
      </c>
      <c r="C14" s="64">
        <v>1563</v>
      </c>
      <c r="D14" s="66" t="s">
        <v>52</v>
      </c>
      <c r="E14" s="64">
        <v>344475</v>
      </c>
      <c r="F14" s="64">
        <v>544211</v>
      </c>
      <c r="G14" s="62"/>
    </row>
    <row r="15" spans="1:7" s="63" customFormat="1" ht="15">
      <c r="A15" s="67"/>
      <c r="B15" s="64"/>
      <c r="C15" s="64"/>
      <c r="D15" s="61" t="s">
        <v>26</v>
      </c>
      <c r="E15" s="64"/>
      <c r="F15" s="64"/>
      <c r="G15" s="62"/>
    </row>
    <row r="16" spans="1:7" s="63" customFormat="1" ht="14.25">
      <c r="A16" s="67" t="s">
        <v>24</v>
      </c>
      <c r="B16" s="68">
        <f>B11+B13+B14</f>
        <v>1658774</v>
      </c>
      <c r="C16" s="68">
        <f>C11+C13+C14</f>
        <v>593642</v>
      </c>
      <c r="D16" s="67" t="s">
        <v>24</v>
      </c>
      <c r="E16" s="68">
        <f>SUM(E10,E11,E13,E14,E15)</f>
        <v>2006221</v>
      </c>
      <c r="F16" s="68">
        <v>1229251</v>
      </c>
      <c r="G16" s="62"/>
    </row>
    <row r="17" spans="1:6" s="63" customFormat="1" ht="15">
      <c r="A17" s="69" t="s">
        <v>105</v>
      </c>
      <c r="B17" s="64"/>
      <c r="C17" s="64"/>
      <c r="D17" s="70" t="s">
        <v>105</v>
      </c>
      <c r="E17" s="64"/>
      <c r="F17" s="64"/>
    </row>
    <row r="18" spans="1:6" s="63" customFormat="1" ht="15">
      <c r="A18" s="71" t="s">
        <v>123</v>
      </c>
      <c r="B18" s="64"/>
      <c r="C18" s="64"/>
      <c r="D18" s="71" t="s">
        <v>53</v>
      </c>
      <c r="E18" s="64"/>
      <c r="F18" s="64"/>
    </row>
    <row r="19" spans="1:6" s="63" customFormat="1" ht="15">
      <c r="A19" s="61" t="s">
        <v>118</v>
      </c>
      <c r="B19" s="64"/>
      <c r="C19" s="64"/>
      <c r="D19" s="70"/>
      <c r="E19" s="64"/>
      <c r="F19" s="64"/>
    </row>
    <row r="20" spans="1:6" s="63" customFormat="1" ht="15">
      <c r="A20" s="61" t="s">
        <v>136</v>
      </c>
      <c r="B20" s="64">
        <v>186433</v>
      </c>
      <c r="C20" s="64">
        <v>199972</v>
      </c>
      <c r="D20" s="71"/>
      <c r="E20" s="64"/>
      <c r="F20" s="64"/>
    </row>
    <row r="21" spans="1:6" s="63" customFormat="1" ht="15">
      <c r="A21" s="61" t="s">
        <v>25</v>
      </c>
      <c r="B21" s="64"/>
      <c r="C21" s="64"/>
      <c r="D21" s="67"/>
      <c r="E21" s="64"/>
      <c r="F21" s="64"/>
    </row>
    <row r="22" spans="1:6" s="63" customFormat="1" ht="15">
      <c r="A22" s="61" t="s">
        <v>162</v>
      </c>
      <c r="B22" s="64"/>
      <c r="C22" s="64"/>
      <c r="D22" s="72"/>
      <c r="E22" s="64"/>
      <c r="F22" s="64"/>
    </row>
    <row r="23" spans="1:6" s="63" customFormat="1" ht="15">
      <c r="A23" s="61" t="s">
        <v>26</v>
      </c>
      <c r="B23" s="64"/>
      <c r="C23" s="64"/>
      <c r="D23" s="72"/>
      <c r="E23" s="64"/>
      <c r="F23" s="64"/>
    </row>
    <row r="24" spans="1:6" s="63" customFormat="1" ht="15">
      <c r="A24" s="67" t="s">
        <v>27</v>
      </c>
      <c r="B24" s="68">
        <f>SUM(B20:B23)</f>
        <v>186433</v>
      </c>
      <c r="C24" s="68">
        <f>SUM(C20:C23)</f>
        <v>199972</v>
      </c>
      <c r="D24" s="67" t="s">
        <v>27</v>
      </c>
      <c r="E24" s="64">
        <f>E18</f>
        <v>0</v>
      </c>
      <c r="F24" s="64">
        <v>0</v>
      </c>
    </row>
    <row r="25" spans="1:6" s="63" customFormat="1" ht="15">
      <c r="A25" s="69" t="s">
        <v>106</v>
      </c>
      <c r="B25" s="64"/>
      <c r="C25" s="64"/>
      <c r="D25" s="73" t="s">
        <v>106</v>
      </c>
      <c r="E25" s="64"/>
      <c r="F25" s="64"/>
    </row>
    <row r="26" spans="1:6" s="63" customFormat="1" ht="14.25">
      <c r="A26" s="71" t="s">
        <v>163</v>
      </c>
      <c r="B26" s="68">
        <f>B16+B24</f>
        <v>1845207</v>
      </c>
      <c r="C26" s="68">
        <f>C16+C24</f>
        <v>793614</v>
      </c>
      <c r="D26" s="71" t="s">
        <v>54</v>
      </c>
      <c r="E26" s="68">
        <f>E16+E24</f>
        <v>2006221</v>
      </c>
      <c r="F26" s="68">
        <v>1229251</v>
      </c>
    </row>
    <row r="27" spans="1:6" s="63" customFormat="1" ht="15">
      <c r="A27" s="71" t="s">
        <v>119</v>
      </c>
      <c r="B27" s="68">
        <f>E26-B26</f>
        <v>161014</v>
      </c>
      <c r="C27" s="68">
        <f>F26-C26</f>
        <v>435637</v>
      </c>
      <c r="D27" s="71" t="s">
        <v>122</v>
      </c>
      <c r="E27" s="68">
        <v>0</v>
      </c>
      <c r="F27" s="64"/>
    </row>
    <row r="28" spans="1:6" s="63" customFormat="1" ht="18.75" customHeight="1">
      <c r="A28" s="71" t="s">
        <v>164</v>
      </c>
      <c r="B28" s="68">
        <v>0</v>
      </c>
      <c r="C28" s="68">
        <v>0</v>
      </c>
      <c r="D28" s="72"/>
      <c r="E28" s="68"/>
      <c r="F28" s="64"/>
    </row>
    <row r="29" spans="1:6" s="63" customFormat="1" ht="24" customHeight="1">
      <c r="A29" s="71" t="s">
        <v>165</v>
      </c>
      <c r="B29" s="68">
        <f>B27-B28</f>
        <v>161014</v>
      </c>
      <c r="C29" s="68">
        <f>C27-C28</f>
        <v>435637</v>
      </c>
      <c r="D29" s="71" t="s">
        <v>167</v>
      </c>
      <c r="E29" s="68">
        <f>E27+B28</f>
        <v>0</v>
      </c>
      <c r="F29" s="64"/>
    </row>
    <row r="30" spans="1:6" s="63" customFormat="1" ht="14.25" customHeight="1">
      <c r="A30" s="71" t="s">
        <v>120</v>
      </c>
      <c r="B30" s="68">
        <f>B26+B28+B29</f>
        <v>2006221</v>
      </c>
      <c r="C30" s="68">
        <f>C26+C28+C29</f>
        <v>1229251</v>
      </c>
      <c r="D30" s="71" t="s">
        <v>121</v>
      </c>
      <c r="E30" s="68">
        <f>E26+E29</f>
        <v>2006221</v>
      </c>
      <c r="F30" s="68">
        <v>1229251</v>
      </c>
    </row>
    <row r="31" spans="1:6" s="63" customFormat="1" ht="13.5" customHeight="1">
      <c r="A31" s="74"/>
      <c r="B31" s="75"/>
      <c r="C31" s="75"/>
      <c r="D31" s="74"/>
      <c r="E31" s="75"/>
      <c r="F31" s="75"/>
    </row>
    <row r="32" spans="1:6" s="63" customFormat="1" ht="17.25" customHeight="1">
      <c r="A32" s="19" t="str">
        <f>'справка № 1-КИС-БАЛАНС '!A46</f>
        <v>Дата: 18.03.2016 г.</v>
      </c>
      <c r="B32" s="76"/>
      <c r="C32" s="169"/>
      <c r="D32" s="169"/>
      <c r="E32" s="173"/>
      <c r="F32" s="173"/>
    </row>
    <row r="33" spans="1:6" s="63" customFormat="1" ht="17.25" customHeight="1">
      <c r="A33" s="76"/>
      <c r="B33" s="76"/>
      <c r="C33" s="76"/>
      <c r="D33" s="76"/>
      <c r="E33" s="77"/>
      <c r="F33" s="77"/>
    </row>
    <row r="34" spans="1:6" s="63" customFormat="1" ht="15.75" customHeight="1">
      <c r="A34" s="78" t="s">
        <v>113</v>
      </c>
      <c r="B34" s="59"/>
      <c r="D34" s="78" t="s">
        <v>181</v>
      </c>
      <c r="E34" s="79"/>
      <c r="F34" s="75"/>
    </row>
    <row r="35" spans="1:6" s="63" customFormat="1" ht="15.75" customHeight="1">
      <c r="A35" s="80" t="s">
        <v>182</v>
      </c>
      <c r="B35" s="60"/>
      <c r="C35" s="60"/>
      <c r="D35" s="81" t="s">
        <v>183</v>
      </c>
      <c r="E35" s="82"/>
      <c r="F35" s="75"/>
    </row>
    <row r="36" spans="1:6" s="63" customFormat="1" ht="17.25" customHeight="1">
      <c r="A36" s="60"/>
      <c r="B36" s="60"/>
      <c r="C36" s="60"/>
      <c r="D36" s="82"/>
      <c r="E36" s="83"/>
      <c r="F36" s="75"/>
    </row>
    <row r="37" spans="1:6" s="63" customFormat="1" ht="15">
      <c r="A37" s="60"/>
      <c r="B37" s="60"/>
      <c r="C37" s="60"/>
      <c r="D37" s="84" t="s">
        <v>184</v>
      </c>
      <c r="E37" s="79"/>
      <c r="F37" s="76"/>
    </row>
    <row r="38" spans="1:6" s="63" customFormat="1" ht="15">
      <c r="A38" s="60"/>
      <c r="B38" s="60"/>
      <c r="C38" s="60"/>
      <c r="D38" s="39"/>
      <c r="E38" s="39"/>
      <c r="F38" s="76"/>
    </row>
    <row r="39" spans="1:5" s="63" customFormat="1" ht="12.75" customHeight="1">
      <c r="A39" s="60"/>
      <c r="B39" s="60"/>
      <c r="C39" s="60"/>
      <c r="D39" s="81" t="s">
        <v>185</v>
      </c>
      <c r="E39" s="82"/>
    </row>
    <row r="40" s="63" customFormat="1" ht="12"/>
    <row r="41" s="63" customFormat="1" ht="12"/>
    <row r="42" s="63" customFormat="1" ht="12"/>
    <row r="43" s="63" customFormat="1" ht="12"/>
    <row r="44" s="63" customFormat="1" ht="12">
      <c r="A44" s="60"/>
    </row>
    <row r="45" s="60" customFormat="1" ht="12"/>
    <row r="46" s="60" customFormat="1" ht="12"/>
    <row r="47" s="60" customFormat="1" ht="12"/>
    <row r="48" s="60" customFormat="1" ht="12"/>
    <row r="49" s="60" customFormat="1" ht="12"/>
    <row r="50" s="60" customFormat="1" ht="12"/>
    <row r="51" s="60" customFormat="1" ht="12"/>
    <row r="52" s="60" customFormat="1" ht="12"/>
    <row r="53" s="60" customFormat="1" ht="12"/>
    <row r="54" s="60" customFormat="1" ht="12"/>
    <row r="55" s="60" customFormat="1" ht="12.75">
      <c r="A55" s="39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A4" sqref="A4"/>
    </sheetView>
  </sheetViews>
  <sheetFormatPr defaultColWidth="9.140625" defaultRowHeight="12.75"/>
  <cols>
    <col min="1" max="1" width="54.8515625" style="39" customWidth="1"/>
    <col min="2" max="2" width="14.7109375" style="39" bestFit="1" customWidth="1"/>
    <col min="3" max="3" width="11.28125" style="39" bestFit="1" customWidth="1"/>
    <col min="4" max="4" width="13.140625" style="39" customWidth="1"/>
    <col min="5" max="5" width="14.28125" style="39" customWidth="1"/>
    <col min="6" max="6" width="12.28125" style="39" customWidth="1"/>
    <col min="7" max="7" width="13.8515625" style="39" bestFit="1" customWidth="1"/>
    <col min="8" max="16384" width="9.140625" style="39" customWidth="1"/>
  </cols>
  <sheetData>
    <row r="1" spans="1:7" ht="12.75">
      <c r="A1" s="142"/>
      <c r="B1" s="142"/>
      <c r="C1" s="142"/>
      <c r="D1" s="142"/>
      <c r="E1" s="175" t="s">
        <v>168</v>
      </c>
      <c r="F1" s="175"/>
      <c r="G1" s="142"/>
    </row>
    <row r="2" spans="1:7" ht="15">
      <c r="A2" s="178" t="s">
        <v>95</v>
      </c>
      <c r="B2" s="179"/>
      <c r="C2" s="179"/>
      <c r="D2" s="179"/>
      <c r="E2" s="179"/>
      <c r="F2" s="179"/>
      <c r="G2" s="142"/>
    </row>
    <row r="3" spans="1:7" ht="14.25">
      <c r="A3" s="143" t="s">
        <v>194</v>
      </c>
      <c r="B3" s="144"/>
      <c r="D3" s="145" t="s">
        <v>192</v>
      </c>
      <c r="E3" s="40"/>
      <c r="F3" s="146"/>
      <c r="G3" s="142"/>
    </row>
    <row r="4" spans="1:7" ht="15">
      <c r="A4" s="4" t="str">
        <f>'справка № 1-КИС-БАЛАНС '!A4</f>
        <v>Отчетен период: 31.12.2015 г.</v>
      </c>
      <c r="B4" s="147"/>
      <c r="C4" s="42"/>
      <c r="D4" s="42"/>
      <c r="E4" s="148"/>
      <c r="F4" s="148"/>
      <c r="G4" s="149"/>
    </row>
    <row r="5" spans="1:7" ht="15">
      <c r="A5" s="147"/>
      <c r="B5" s="147"/>
      <c r="C5" s="147"/>
      <c r="D5" s="150"/>
      <c r="E5" s="149"/>
      <c r="F5" s="149"/>
      <c r="G5" s="151" t="s">
        <v>80</v>
      </c>
    </row>
    <row r="6" spans="1:7" ht="13.5" customHeight="1">
      <c r="A6" s="176" t="s">
        <v>81</v>
      </c>
      <c r="B6" s="176" t="s">
        <v>4</v>
      </c>
      <c r="C6" s="176"/>
      <c r="D6" s="176"/>
      <c r="E6" s="176" t="s">
        <v>5</v>
      </c>
      <c r="F6" s="176"/>
      <c r="G6" s="176"/>
    </row>
    <row r="7" spans="1:7" ht="30.75" customHeight="1">
      <c r="A7" s="177"/>
      <c r="B7" s="152" t="s">
        <v>82</v>
      </c>
      <c r="C7" s="152" t="s">
        <v>83</v>
      </c>
      <c r="D7" s="152" t="s">
        <v>84</v>
      </c>
      <c r="E7" s="152" t="s">
        <v>82</v>
      </c>
      <c r="F7" s="152" t="s">
        <v>83</v>
      </c>
      <c r="G7" s="152" t="s">
        <v>84</v>
      </c>
    </row>
    <row r="8" spans="1:7" s="153" customFormat="1" ht="14.25">
      <c r="A8" s="152" t="s">
        <v>6</v>
      </c>
      <c r="B8" s="152">
        <v>1</v>
      </c>
      <c r="C8" s="152">
        <v>2</v>
      </c>
      <c r="D8" s="152">
        <v>3</v>
      </c>
      <c r="E8" s="152">
        <v>4</v>
      </c>
      <c r="F8" s="152">
        <v>5</v>
      </c>
      <c r="G8" s="152">
        <v>6</v>
      </c>
    </row>
    <row r="9" spans="1:7" ht="15">
      <c r="A9" s="154" t="s">
        <v>169</v>
      </c>
      <c r="B9" s="155"/>
      <c r="C9" s="155"/>
      <c r="D9" s="155"/>
      <c r="E9" s="155"/>
      <c r="F9" s="155"/>
      <c r="G9" s="155"/>
    </row>
    <row r="10" spans="1:7" ht="15">
      <c r="A10" s="156" t="s">
        <v>126</v>
      </c>
      <c r="B10" s="155">
        <v>9768278</v>
      </c>
      <c r="C10" s="155">
        <v>9333236</v>
      </c>
      <c r="D10" s="155">
        <f>B10-C10</f>
        <v>435042</v>
      </c>
      <c r="E10" s="155">
        <v>14159003</v>
      </c>
      <c r="F10" s="155">
        <v>23531565</v>
      </c>
      <c r="G10" s="155">
        <v>-9372562</v>
      </c>
    </row>
    <row r="11" spans="1:7" ht="15">
      <c r="A11" s="156" t="s">
        <v>170</v>
      </c>
      <c r="B11" s="155"/>
      <c r="C11" s="155"/>
      <c r="D11" s="155"/>
      <c r="E11" s="155"/>
      <c r="F11" s="155"/>
      <c r="G11" s="155"/>
    </row>
    <row r="12" spans="1:7" ht="15">
      <c r="A12" s="156" t="s">
        <v>94</v>
      </c>
      <c r="B12" s="157"/>
      <c r="C12" s="157"/>
      <c r="D12" s="155"/>
      <c r="E12" s="157"/>
      <c r="F12" s="157"/>
      <c r="G12" s="155"/>
    </row>
    <row r="13" spans="1:7" ht="15">
      <c r="A13" s="58" t="s">
        <v>130</v>
      </c>
      <c r="B13" s="157"/>
      <c r="C13" s="157"/>
      <c r="D13" s="155"/>
      <c r="E13" s="157"/>
      <c r="F13" s="155"/>
      <c r="G13" s="155"/>
    </row>
    <row r="14" spans="1:7" ht="15">
      <c r="A14" s="58" t="s">
        <v>140</v>
      </c>
      <c r="B14" s="157"/>
      <c r="C14" s="157"/>
      <c r="D14" s="155"/>
      <c r="E14" s="157"/>
      <c r="F14" s="155"/>
      <c r="G14" s="155"/>
    </row>
    <row r="15" spans="1:7" ht="15">
      <c r="A15" s="156" t="s">
        <v>127</v>
      </c>
      <c r="B15" s="155"/>
      <c r="C15" s="155"/>
      <c r="D15" s="155"/>
      <c r="E15" s="155"/>
      <c r="F15" s="155"/>
      <c r="G15" s="155"/>
    </row>
    <row r="16" spans="1:7" ht="14.25">
      <c r="A16" s="154" t="s">
        <v>124</v>
      </c>
      <c r="B16" s="158">
        <f>SUM(B10:B15)</f>
        <v>9768278</v>
      </c>
      <c r="C16" s="158">
        <f>SUM(C10:C15)</f>
        <v>9333236</v>
      </c>
      <c r="D16" s="158">
        <f>B16-C16</f>
        <v>435042</v>
      </c>
      <c r="E16" s="158">
        <v>14159003</v>
      </c>
      <c r="F16" s="158">
        <v>23531565</v>
      </c>
      <c r="G16" s="158">
        <v>-9372562</v>
      </c>
    </row>
    <row r="17" spans="1:7" ht="15">
      <c r="A17" s="154" t="s">
        <v>137</v>
      </c>
      <c r="B17" s="155"/>
      <c r="C17" s="155"/>
      <c r="D17" s="155"/>
      <c r="E17" s="155"/>
      <c r="F17" s="155"/>
      <c r="G17" s="155"/>
    </row>
    <row r="18" spans="1:7" ht="15">
      <c r="A18" s="156" t="s">
        <v>85</v>
      </c>
      <c r="B18" s="155">
        <v>12947252</v>
      </c>
      <c r="C18" s="155">
        <v>18055326</v>
      </c>
      <c r="D18" s="155">
        <f>B18-C18</f>
        <v>-5108074</v>
      </c>
      <c r="E18" s="155">
        <v>20711822</v>
      </c>
      <c r="F18" s="155">
        <v>21713943</v>
      </c>
      <c r="G18" s="155">
        <v>-1002121</v>
      </c>
    </row>
    <row r="19" spans="1:9" ht="15">
      <c r="A19" s="156" t="s">
        <v>86</v>
      </c>
      <c r="B19" s="155"/>
      <c r="C19" s="155"/>
      <c r="D19" s="155"/>
      <c r="E19" s="155"/>
      <c r="F19" s="155"/>
      <c r="G19" s="155"/>
      <c r="I19" s="159"/>
    </row>
    <row r="20" spans="1:9" ht="15">
      <c r="A20" s="156" t="s">
        <v>92</v>
      </c>
      <c r="B20" s="155">
        <v>317662</v>
      </c>
      <c r="C20" s="155">
        <v>1147</v>
      </c>
      <c r="D20" s="155">
        <f>B20-C20</f>
        <v>316515</v>
      </c>
      <c r="E20" s="155">
        <v>594870</v>
      </c>
      <c r="F20" s="155">
        <v>1563</v>
      </c>
      <c r="G20" s="155">
        <v>593307</v>
      </c>
      <c r="I20" s="159"/>
    </row>
    <row r="21" spans="1:10" ht="15">
      <c r="A21" s="156" t="s">
        <v>90</v>
      </c>
      <c r="B21" s="155"/>
      <c r="C21" s="155"/>
      <c r="D21" s="155"/>
      <c r="E21" s="155"/>
      <c r="F21" s="155"/>
      <c r="G21" s="155"/>
      <c r="I21" s="159"/>
      <c r="J21" s="159"/>
    </row>
    <row r="22" spans="1:7" ht="15">
      <c r="A22" s="58" t="s">
        <v>101</v>
      </c>
      <c r="B22" s="155"/>
      <c r="C22" s="155">
        <v>196363</v>
      </c>
      <c r="D22" s="161">
        <f>B22-C22</f>
        <v>-196363</v>
      </c>
      <c r="E22" s="155"/>
      <c r="F22" s="155">
        <v>230544</v>
      </c>
      <c r="G22" s="161">
        <v>-230544</v>
      </c>
    </row>
    <row r="23" spans="1:9" ht="15">
      <c r="A23" s="58" t="s">
        <v>102</v>
      </c>
      <c r="B23" s="155"/>
      <c r="C23" s="161">
        <v>7923</v>
      </c>
      <c r="D23" s="161">
        <f>B23-C23</f>
        <v>-7923</v>
      </c>
      <c r="E23" s="155"/>
      <c r="F23" s="161">
        <v>5806</v>
      </c>
      <c r="G23" s="161">
        <v>-5806</v>
      </c>
      <c r="I23" s="159"/>
    </row>
    <row r="24" spans="1:7" ht="15">
      <c r="A24" s="58" t="s">
        <v>171</v>
      </c>
      <c r="B24" s="155">
        <v>52975</v>
      </c>
      <c r="C24" s="155">
        <v>64097</v>
      </c>
      <c r="D24" s="155">
        <f>B24-C24</f>
        <v>-11122</v>
      </c>
      <c r="E24" s="155">
        <v>18200</v>
      </c>
      <c r="F24" s="155">
        <v>33183</v>
      </c>
      <c r="G24" s="155">
        <v>-14983</v>
      </c>
    </row>
    <row r="25" spans="1:7" ht="15">
      <c r="A25" s="156" t="s">
        <v>91</v>
      </c>
      <c r="B25" s="155"/>
      <c r="C25" s="155"/>
      <c r="D25" s="155"/>
      <c r="E25" s="155"/>
      <c r="F25" s="155"/>
      <c r="G25" s="155"/>
    </row>
    <row r="26" spans="1:7" ht="28.5">
      <c r="A26" s="154" t="s">
        <v>125</v>
      </c>
      <c r="B26" s="158">
        <f>SUM(B18:B25)</f>
        <v>13317889</v>
      </c>
      <c r="C26" s="158">
        <f>SUM(C18:C25)</f>
        <v>18324856</v>
      </c>
      <c r="D26" s="158">
        <f>B26-C26</f>
        <v>-5006967</v>
      </c>
      <c r="E26" s="158">
        <v>21324892</v>
      </c>
      <c r="F26" s="158">
        <v>21985039</v>
      </c>
      <c r="G26" s="158">
        <v>-660147</v>
      </c>
    </row>
    <row r="27" spans="1:7" ht="15">
      <c r="A27" s="154" t="s">
        <v>138</v>
      </c>
      <c r="B27" s="155"/>
      <c r="C27" s="155"/>
      <c r="D27" s="155"/>
      <c r="E27" s="155"/>
      <c r="F27" s="155"/>
      <c r="G27" s="155"/>
    </row>
    <row r="28" spans="1:7" ht="15">
      <c r="A28" s="156" t="s">
        <v>128</v>
      </c>
      <c r="B28" s="155"/>
      <c r="C28" s="155"/>
      <c r="D28" s="155"/>
      <c r="E28" s="155"/>
      <c r="F28" s="155"/>
      <c r="G28" s="155"/>
    </row>
    <row r="29" spans="1:7" ht="15">
      <c r="A29" s="156" t="s">
        <v>87</v>
      </c>
      <c r="B29" s="155"/>
      <c r="C29" s="155"/>
      <c r="D29" s="155"/>
      <c r="E29" s="155"/>
      <c r="F29" s="155"/>
      <c r="G29" s="155"/>
    </row>
    <row r="30" spans="1:7" ht="15">
      <c r="A30" s="156" t="s">
        <v>93</v>
      </c>
      <c r="B30" s="155"/>
      <c r="C30" s="155"/>
      <c r="D30" s="155"/>
      <c r="E30" s="155"/>
      <c r="F30" s="155"/>
      <c r="G30" s="155"/>
    </row>
    <row r="31" spans="1:7" ht="15">
      <c r="A31" s="156" t="s">
        <v>172</v>
      </c>
      <c r="B31" s="155"/>
      <c r="C31" s="155"/>
      <c r="D31" s="155"/>
      <c r="E31" s="155"/>
      <c r="F31" s="155"/>
      <c r="G31" s="155"/>
    </row>
    <row r="32" spans="1:7" ht="15">
      <c r="A32" s="156" t="s">
        <v>129</v>
      </c>
      <c r="B32" s="155"/>
      <c r="C32" s="155"/>
      <c r="D32" s="155"/>
      <c r="E32" s="155"/>
      <c r="F32" s="155"/>
      <c r="G32" s="155"/>
    </row>
    <row r="33" spans="1:7" ht="28.5">
      <c r="A33" s="154" t="s">
        <v>173</v>
      </c>
      <c r="B33" s="158">
        <f>SUM(B28:B32)</f>
        <v>0</v>
      </c>
      <c r="C33" s="158">
        <f>SUM(C28:C32)</f>
        <v>0</v>
      </c>
      <c r="D33" s="158">
        <f>B33-C33</f>
        <v>0</v>
      </c>
      <c r="E33" s="158">
        <v>0</v>
      </c>
      <c r="F33" s="158">
        <v>0</v>
      </c>
      <c r="G33" s="158">
        <v>0</v>
      </c>
    </row>
    <row r="34" spans="1:7" ht="28.5">
      <c r="A34" s="154" t="s">
        <v>88</v>
      </c>
      <c r="B34" s="158">
        <f>SUM(B16,B26,B33)</f>
        <v>23086167</v>
      </c>
      <c r="C34" s="158">
        <f>SUM(C16,C26,C33)</f>
        <v>27658092</v>
      </c>
      <c r="D34" s="158">
        <f>B34-C34</f>
        <v>-4571925</v>
      </c>
      <c r="E34" s="158">
        <v>35483895</v>
      </c>
      <c r="F34" s="158">
        <v>45516604</v>
      </c>
      <c r="G34" s="158">
        <v>-10032709</v>
      </c>
    </row>
    <row r="35" spans="1:7" ht="15">
      <c r="A35" s="154" t="s">
        <v>89</v>
      </c>
      <c r="B35" s="155"/>
      <c r="C35" s="155"/>
      <c r="D35" s="158">
        <v>11795041</v>
      </c>
      <c r="E35" s="155"/>
      <c r="F35" s="155"/>
      <c r="G35" s="158">
        <v>21827750</v>
      </c>
    </row>
    <row r="36" spans="1:7" ht="15">
      <c r="A36" s="154" t="s">
        <v>96</v>
      </c>
      <c r="B36" s="155"/>
      <c r="C36" s="155"/>
      <c r="D36" s="158">
        <f>D34+D35</f>
        <v>7223116</v>
      </c>
      <c r="E36" s="155"/>
      <c r="F36" s="155"/>
      <c r="G36" s="158">
        <v>11795041</v>
      </c>
    </row>
    <row r="37" spans="1:7" ht="15">
      <c r="A37" s="156" t="s">
        <v>97</v>
      </c>
      <c r="B37" s="155"/>
      <c r="C37" s="155"/>
      <c r="D37" s="161">
        <v>892471</v>
      </c>
      <c r="E37" s="155"/>
      <c r="F37" s="155"/>
      <c r="G37" s="161">
        <v>942521</v>
      </c>
    </row>
    <row r="38" spans="2:8" ht="15">
      <c r="B38" s="162"/>
      <c r="C38" s="162"/>
      <c r="D38" s="162"/>
      <c r="E38" s="162"/>
      <c r="F38" s="162"/>
      <c r="G38" s="162"/>
      <c r="H38" s="52"/>
    </row>
    <row r="39" spans="1:8" ht="15">
      <c r="A39" s="19" t="str">
        <f>'справка № 1-КИС-БАЛАНС '!A46</f>
        <v>Дата: 18.03.2016 г.</v>
      </c>
      <c r="B39" s="180"/>
      <c r="C39" s="180"/>
      <c r="D39" s="163"/>
      <c r="E39" s="180"/>
      <c r="F39" s="180"/>
      <c r="G39" s="149"/>
      <c r="H39" s="52"/>
    </row>
    <row r="40" spans="2:8" ht="15">
      <c r="B40" s="162"/>
      <c r="C40" s="162"/>
      <c r="D40" s="162"/>
      <c r="E40" s="162"/>
      <c r="F40" s="162"/>
      <c r="G40" s="162"/>
      <c r="H40" s="52"/>
    </row>
    <row r="41" spans="1:8" ht="15">
      <c r="A41" s="78" t="s">
        <v>113</v>
      </c>
      <c r="B41" s="59"/>
      <c r="C41" s="63"/>
      <c r="D41" s="85" t="s">
        <v>181</v>
      </c>
      <c r="E41" s="79"/>
      <c r="F41" s="162"/>
      <c r="G41" s="162"/>
      <c r="H41" s="52"/>
    </row>
    <row r="42" spans="1:8" ht="15">
      <c r="A42" s="80" t="s">
        <v>182</v>
      </c>
      <c r="B42" s="60"/>
      <c r="C42" s="60"/>
      <c r="E42" s="81" t="s">
        <v>186</v>
      </c>
      <c r="F42" s="162"/>
      <c r="G42" s="162"/>
      <c r="H42" s="52"/>
    </row>
    <row r="43" spans="1:8" ht="15">
      <c r="A43" s="60"/>
      <c r="B43" s="60"/>
      <c r="C43" s="60"/>
      <c r="D43" s="82"/>
      <c r="E43" s="83"/>
      <c r="F43" s="162"/>
      <c r="G43" s="162"/>
      <c r="H43" s="52"/>
    </row>
    <row r="44" spans="1:8" ht="15">
      <c r="A44" s="60"/>
      <c r="B44" s="60"/>
      <c r="C44" s="60"/>
      <c r="D44" s="159"/>
      <c r="F44" s="162"/>
      <c r="G44" s="162"/>
      <c r="H44" s="52"/>
    </row>
    <row r="45" spans="1:8" ht="12.75">
      <c r="A45" s="60"/>
      <c r="B45" s="60"/>
      <c r="C45" s="60"/>
      <c r="F45" s="52"/>
      <c r="G45" s="52"/>
      <c r="H45" s="52"/>
    </row>
    <row r="46" spans="1:7" ht="12.75">
      <c r="A46" s="60"/>
      <c r="B46" s="60"/>
      <c r="C46" s="60"/>
      <c r="D46" s="174" t="s">
        <v>184</v>
      </c>
      <c r="E46" s="174"/>
      <c r="F46" s="142"/>
      <c r="G46" s="142"/>
    </row>
    <row r="47" spans="1:7" ht="12.75">
      <c r="A47" s="63"/>
      <c r="B47" s="63"/>
      <c r="C47" s="63"/>
      <c r="F47" s="142"/>
      <c r="G47" s="142"/>
    </row>
    <row r="48" ht="12.75">
      <c r="E48" s="81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2.7109375" style="39" customWidth="1"/>
    <col min="2" max="2" width="11.7109375" style="39" customWidth="1"/>
    <col min="3" max="3" width="10.7109375" style="39" customWidth="1"/>
    <col min="4" max="4" width="10.140625" style="39" customWidth="1"/>
    <col min="5" max="5" width="10.00390625" style="39" customWidth="1"/>
    <col min="6" max="6" width="9.8515625" style="39" customWidth="1"/>
    <col min="7" max="7" width="10.00390625" style="39" customWidth="1"/>
    <col min="8" max="8" width="16.421875" style="39" customWidth="1"/>
    <col min="9" max="16384" width="9.140625" style="39" customWidth="1"/>
  </cols>
  <sheetData>
    <row r="1" spans="6:8" ht="12.75">
      <c r="F1" s="87"/>
      <c r="G1" s="87" t="s">
        <v>174</v>
      </c>
      <c r="H1" s="87"/>
    </row>
    <row r="3" spans="1:8" ht="19.5" customHeight="1">
      <c r="A3" s="185" t="s">
        <v>55</v>
      </c>
      <c r="B3" s="185"/>
      <c r="C3" s="185"/>
      <c r="D3" s="185"/>
      <c r="E3" s="185"/>
      <c r="F3" s="185"/>
      <c r="G3" s="185"/>
      <c r="H3" s="185"/>
    </row>
    <row r="4" spans="1:8" ht="12.75">
      <c r="A4" s="88"/>
      <c r="B4" s="89"/>
      <c r="C4" s="89"/>
      <c r="D4" s="89"/>
      <c r="E4" s="89"/>
      <c r="F4" s="89"/>
      <c r="G4" s="89"/>
      <c r="H4" s="90"/>
    </row>
    <row r="5" spans="1:8" ht="14.25" customHeight="1">
      <c r="A5" s="91" t="s">
        <v>195</v>
      </c>
      <c r="B5" s="92"/>
      <c r="C5" s="92"/>
      <c r="D5" s="92"/>
      <c r="E5" s="92"/>
      <c r="F5" s="93"/>
      <c r="G5" s="160" t="s">
        <v>192</v>
      </c>
      <c r="H5" s="141"/>
    </row>
    <row r="6" spans="1:8" ht="15">
      <c r="A6" s="4" t="str">
        <f>'справка № 1-КИС-БАЛАНС '!A4</f>
        <v>Отчетен период: 31.12.2015 г.</v>
      </c>
      <c r="B6" s="92"/>
      <c r="C6" s="92"/>
      <c r="D6" s="92"/>
      <c r="E6" s="94"/>
      <c r="F6" s="94"/>
      <c r="G6" s="94"/>
      <c r="H6" s="95"/>
    </row>
    <row r="7" spans="1:8" ht="12.75">
      <c r="A7" s="96"/>
      <c r="B7" s="96"/>
      <c r="C7" s="96"/>
      <c r="D7" s="96"/>
      <c r="E7" s="97"/>
      <c r="F7" s="97"/>
      <c r="G7" s="97"/>
      <c r="H7" s="98" t="s">
        <v>56</v>
      </c>
    </row>
    <row r="8" spans="1:9" ht="32.25" customHeight="1">
      <c r="A8" s="181" t="s">
        <v>57</v>
      </c>
      <c r="B8" s="181" t="s">
        <v>61</v>
      </c>
      <c r="C8" s="186" t="s">
        <v>58</v>
      </c>
      <c r="D8" s="191"/>
      <c r="E8" s="191"/>
      <c r="F8" s="186" t="s">
        <v>59</v>
      </c>
      <c r="G8" s="187"/>
      <c r="H8" s="181" t="s">
        <v>60</v>
      </c>
      <c r="I8" s="42"/>
    </row>
    <row r="9" spans="1:9" ht="12.75" customHeight="1">
      <c r="A9" s="184"/>
      <c r="B9" s="190"/>
      <c r="C9" s="188" t="s">
        <v>62</v>
      </c>
      <c r="D9" s="181" t="s">
        <v>63</v>
      </c>
      <c r="E9" s="181" t="s">
        <v>131</v>
      </c>
      <c r="F9" s="181" t="s">
        <v>64</v>
      </c>
      <c r="G9" s="181" t="s">
        <v>65</v>
      </c>
      <c r="H9" s="184"/>
      <c r="I9" s="42"/>
    </row>
    <row r="10" spans="1:9" ht="60" customHeight="1">
      <c r="A10" s="182"/>
      <c r="B10" s="182"/>
      <c r="C10" s="189"/>
      <c r="D10" s="182"/>
      <c r="E10" s="183"/>
      <c r="F10" s="183"/>
      <c r="G10" s="183"/>
      <c r="H10" s="183"/>
      <c r="I10" s="42"/>
    </row>
    <row r="11" spans="1:9" s="100" customFormat="1" ht="15">
      <c r="A11" s="99" t="s">
        <v>6</v>
      </c>
      <c r="B11" s="99">
        <v>1</v>
      </c>
      <c r="C11" s="99">
        <v>2</v>
      </c>
      <c r="D11" s="99">
        <v>3</v>
      </c>
      <c r="E11" s="99">
        <v>4</v>
      </c>
      <c r="F11" s="99">
        <v>5</v>
      </c>
      <c r="G11" s="99">
        <v>6</v>
      </c>
      <c r="H11" s="99">
        <v>7</v>
      </c>
      <c r="I11" s="86"/>
    </row>
    <row r="12" spans="1:9" s="100" customFormat="1" ht="15" customHeight="1">
      <c r="A12" s="101" t="s">
        <v>103</v>
      </c>
      <c r="B12" s="102">
        <v>21192228</v>
      </c>
      <c r="C12" s="102">
        <v>1797395</v>
      </c>
      <c r="D12" s="102"/>
      <c r="E12" s="102"/>
      <c r="F12" s="102">
        <v>1858738</v>
      </c>
      <c r="G12" s="102"/>
      <c r="H12" s="102">
        <v>24848361</v>
      </c>
      <c r="I12" s="86"/>
    </row>
    <row r="13" spans="1:8" s="100" customFormat="1" ht="15.75" customHeight="1">
      <c r="A13" s="101" t="s">
        <v>104</v>
      </c>
      <c r="B13" s="102">
        <v>21192228</v>
      </c>
      <c r="C13" s="102">
        <v>1797395</v>
      </c>
      <c r="D13" s="102"/>
      <c r="E13" s="102"/>
      <c r="F13" s="102">
        <v>1858738</v>
      </c>
      <c r="G13" s="102"/>
      <c r="H13" s="102">
        <v>24848361</v>
      </c>
    </row>
    <row r="14" spans="1:9" s="100" customFormat="1" ht="14.25" customHeight="1">
      <c r="A14" s="101" t="s">
        <v>66</v>
      </c>
      <c r="B14" s="109">
        <v>13256201</v>
      </c>
      <c r="C14" s="109">
        <v>335215</v>
      </c>
      <c r="D14" s="109"/>
      <c r="E14" s="109"/>
      <c r="F14" s="109">
        <v>2294375</v>
      </c>
      <c r="G14" s="109"/>
      <c r="H14" s="107">
        <v>15885791</v>
      </c>
      <c r="I14" s="103"/>
    </row>
    <row r="15" spans="1:9" s="100" customFormat="1" ht="15">
      <c r="A15" s="101" t="s">
        <v>67</v>
      </c>
      <c r="B15" s="104"/>
      <c r="C15" s="104"/>
      <c r="D15" s="104"/>
      <c r="E15" s="104"/>
      <c r="F15" s="104"/>
      <c r="G15" s="104"/>
      <c r="H15" s="104"/>
      <c r="I15" s="86"/>
    </row>
    <row r="16" spans="1:9" ht="14.25" customHeight="1">
      <c r="A16" s="105" t="s">
        <v>68</v>
      </c>
      <c r="B16" s="104"/>
      <c r="C16" s="104"/>
      <c r="D16" s="104"/>
      <c r="E16" s="104"/>
      <c r="F16" s="104"/>
      <c r="G16" s="104"/>
      <c r="H16" s="104"/>
      <c r="I16" s="42"/>
    </row>
    <row r="17" spans="1:9" ht="15">
      <c r="A17" s="105" t="s">
        <v>69</v>
      </c>
      <c r="B17" s="106"/>
      <c r="C17" s="106"/>
      <c r="D17" s="106"/>
      <c r="E17" s="106"/>
      <c r="F17" s="106"/>
      <c r="G17" s="106"/>
      <c r="H17" s="104"/>
      <c r="I17" s="42"/>
    </row>
    <row r="18" spans="1:9" ht="15.75" customHeight="1">
      <c r="A18" s="101" t="s">
        <v>70</v>
      </c>
      <c r="B18" s="106"/>
      <c r="C18" s="106"/>
      <c r="D18" s="106"/>
      <c r="E18" s="106"/>
      <c r="F18" s="106"/>
      <c r="G18" s="106"/>
      <c r="H18" s="104"/>
      <c r="I18" s="42"/>
    </row>
    <row r="19" spans="1:9" ht="15.75" customHeight="1">
      <c r="A19" s="101" t="s">
        <v>175</v>
      </c>
      <c r="B19" s="107">
        <f>B20-B21</f>
        <v>342834</v>
      </c>
      <c r="C19" s="107">
        <f>C20-C21</f>
        <v>74390</v>
      </c>
      <c r="D19" s="104"/>
      <c r="E19" s="104"/>
      <c r="F19" s="104"/>
      <c r="G19" s="104"/>
      <c r="H19" s="107">
        <f>B19+C19</f>
        <v>417224</v>
      </c>
      <c r="I19" s="42"/>
    </row>
    <row r="20" spans="1:9" ht="15">
      <c r="A20" s="105" t="s">
        <v>132</v>
      </c>
      <c r="B20" s="104">
        <v>8105543</v>
      </c>
      <c r="C20" s="104">
        <v>1654260</v>
      </c>
      <c r="D20" s="104"/>
      <c r="E20" s="104"/>
      <c r="F20" s="104"/>
      <c r="G20" s="104"/>
      <c r="H20" s="104">
        <f>B20+C20</f>
        <v>9759803</v>
      </c>
      <c r="I20" s="42"/>
    </row>
    <row r="21" spans="1:9" ht="15">
      <c r="A21" s="105" t="s">
        <v>133</v>
      </c>
      <c r="B21" s="104">
        <v>7762709</v>
      </c>
      <c r="C21" s="104">
        <v>1579870</v>
      </c>
      <c r="D21" s="104"/>
      <c r="E21" s="104"/>
      <c r="F21" s="104"/>
      <c r="G21" s="104"/>
      <c r="H21" s="104">
        <f>B21+C21</f>
        <v>9342579</v>
      </c>
      <c r="I21" s="42"/>
    </row>
    <row r="22" spans="1:9" ht="15">
      <c r="A22" s="101" t="s">
        <v>71</v>
      </c>
      <c r="B22" s="104"/>
      <c r="C22" s="104"/>
      <c r="D22" s="104"/>
      <c r="E22" s="104"/>
      <c r="F22" s="107">
        <v>161014</v>
      </c>
      <c r="G22" s="107"/>
      <c r="H22" s="107">
        <f>F22-G22</f>
        <v>161014</v>
      </c>
      <c r="I22" s="108"/>
    </row>
    <row r="23" spans="1:9" ht="15">
      <c r="A23" s="105" t="s">
        <v>72</v>
      </c>
      <c r="B23" s="106"/>
      <c r="C23" s="106"/>
      <c r="D23" s="106"/>
      <c r="E23" s="106"/>
      <c r="F23" s="106"/>
      <c r="G23" s="104"/>
      <c r="H23" s="104"/>
      <c r="I23" s="42"/>
    </row>
    <row r="24" spans="1:9" ht="12.75" customHeight="1">
      <c r="A24" s="105" t="s">
        <v>73</v>
      </c>
      <c r="B24" s="104"/>
      <c r="C24" s="104"/>
      <c r="D24" s="104"/>
      <c r="E24" s="104"/>
      <c r="F24" s="104"/>
      <c r="G24" s="104"/>
      <c r="H24" s="104"/>
      <c r="I24" s="42"/>
    </row>
    <row r="25" spans="1:9" ht="15" customHeight="1">
      <c r="A25" s="105" t="s">
        <v>74</v>
      </c>
      <c r="B25" s="106"/>
      <c r="C25" s="106"/>
      <c r="D25" s="106"/>
      <c r="E25" s="106"/>
      <c r="F25" s="106"/>
      <c r="G25" s="106"/>
      <c r="H25" s="104"/>
      <c r="I25" s="42"/>
    </row>
    <row r="26" spans="1:9" ht="15">
      <c r="A26" s="105" t="s">
        <v>75</v>
      </c>
      <c r="B26" s="106"/>
      <c r="C26" s="106"/>
      <c r="D26" s="106"/>
      <c r="E26" s="106"/>
      <c r="F26" s="106"/>
      <c r="G26" s="106"/>
      <c r="H26" s="104"/>
      <c r="I26" s="42"/>
    </row>
    <row r="27" spans="1:9" ht="28.5" customHeight="1">
      <c r="A27" s="105" t="s">
        <v>176</v>
      </c>
      <c r="B27" s="106"/>
      <c r="C27" s="106"/>
      <c r="D27" s="106"/>
      <c r="E27" s="106"/>
      <c r="F27" s="106"/>
      <c r="G27" s="106"/>
      <c r="H27" s="104"/>
      <c r="I27" s="42"/>
    </row>
    <row r="28" spans="1:9" ht="15">
      <c r="A28" s="105" t="s">
        <v>76</v>
      </c>
      <c r="B28" s="104"/>
      <c r="C28" s="104"/>
      <c r="D28" s="104"/>
      <c r="E28" s="104"/>
      <c r="F28" s="104"/>
      <c r="G28" s="104"/>
      <c r="H28" s="104"/>
      <c r="I28" s="42"/>
    </row>
    <row r="29" spans="1:9" ht="15">
      <c r="A29" s="105" t="s">
        <v>77</v>
      </c>
      <c r="B29" s="106"/>
      <c r="C29" s="106"/>
      <c r="D29" s="106"/>
      <c r="E29" s="106"/>
      <c r="F29" s="106"/>
      <c r="G29" s="106"/>
      <c r="H29" s="104"/>
      <c r="I29" s="42"/>
    </row>
    <row r="30" spans="1:9" ht="30">
      <c r="A30" s="105" t="s">
        <v>177</v>
      </c>
      <c r="B30" s="106"/>
      <c r="C30" s="106"/>
      <c r="D30" s="106"/>
      <c r="E30" s="106"/>
      <c r="F30" s="106"/>
      <c r="G30" s="106"/>
      <c r="H30" s="104"/>
      <c r="I30" s="42"/>
    </row>
    <row r="31" spans="1:9" ht="15">
      <c r="A31" s="105" t="s">
        <v>76</v>
      </c>
      <c r="B31" s="104"/>
      <c r="C31" s="104"/>
      <c r="D31" s="104"/>
      <c r="E31" s="104"/>
      <c r="F31" s="104"/>
      <c r="G31" s="104"/>
      <c r="H31" s="104"/>
      <c r="I31" s="42"/>
    </row>
    <row r="32" spans="1:9" ht="15">
      <c r="A32" s="105" t="s">
        <v>77</v>
      </c>
      <c r="B32" s="106"/>
      <c r="C32" s="106"/>
      <c r="D32" s="106"/>
      <c r="E32" s="106"/>
      <c r="F32" s="106"/>
      <c r="G32" s="106"/>
      <c r="H32" s="104"/>
      <c r="I32" s="42"/>
    </row>
    <row r="33" spans="1:9" ht="15">
      <c r="A33" s="105" t="s">
        <v>134</v>
      </c>
      <c r="B33" s="106"/>
      <c r="C33" s="106"/>
      <c r="D33" s="106"/>
      <c r="E33" s="106"/>
      <c r="F33" s="106"/>
      <c r="G33" s="106"/>
      <c r="H33" s="104"/>
      <c r="I33" s="42"/>
    </row>
    <row r="34" spans="1:11" ht="15">
      <c r="A34" s="101" t="s">
        <v>78</v>
      </c>
      <c r="B34" s="109">
        <f>B14+B19</f>
        <v>13599035</v>
      </c>
      <c r="C34" s="109">
        <f>C14+C19</f>
        <v>409605</v>
      </c>
      <c r="D34" s="109"/>
      <c r="E34" s="109"/>
      <c r="F34" s="109">
        <f>F14+F22</f>
        <v>2455389</v>
      </c>
      <c r="G34" s="109">
        <f>G14+G22</f>
        <v>0</v>
      </c>
      <c r="H34" s="107">
        <f>SUM(B34,C34,F34-G34)</f>
        <v>16464029</v>
      </c>
      <c r="I34" s="42"/>
      <c r="K34" s="110"/>
    </row>
    <row r="35" spans="1:9" ht="14.25" customHeight="1">
      <c r="A35" s="105" t="s">
        <v>141</v>
      </c>
      <c r="B35" s="104"/>
      <c r="C35" s="104"/>
      <c r="D35" s="104"/>
      <c r="E35" s="104"/>
      <c r="F35" s="104"/>
      <c r="G35" s="104"/>
      <c r="H35" s="104"/>
      <c r="I35" s="42"/>
    </row>
    <row r="36" spans="1:11" ht="28.5">
      <c r="A36" s="101" t="s">
        <v>79</v>
      </c>
      <c r="B36" s="109">
        <f>B34</f>
        <v>13599035</v>
      </c>
      <c r="C36" s="109">
        <f>C34</f>
        <v>409605</v>
      </c>
      <c r="D36" s="109"/>
      <c r="E36" s="109"/>
      <c r="F36" s="109">
        <f>F34</f>
        <v>2455389</v>
      </c>
      <c r="G36" s="109">
        <f>G34</f>
        <v>0</v>
      </c>
      <c r="H36" s="107">
        <f>H34</f>
        <v>16464029</v>
      </c>
      <c r="I36" s="42"/>
      <c r="K36" s="111"/>
    </row>
    <row r="37" ht="15">
      <c r="I37" s="42"/>
    </row>
    <row r="38" spans="1:9" ht="15">
      <c r="A38" s="19" t="str">
        <f>'справка № 1-КИС-БАЛАНС '!A46</f>
        <v>Дата: 18.03.2016 г.</v>
      </c>
      <c r="I38" s="42"/>
    </row>
    <row r="39" spans="2:9" ht="15">
      <c r="B39" s="112"/>
      <c r="C39" s="112"/>
      <c r="D39" s="113"/>
      <c r="E39" s="114"/>
      <c r="F39" s="114"/>
      <c r="G39" s="115"/>
      <c r="H39" s="116"/>
      <c r="I39" s="42"/>
    </row>
    <row r="40" spans="1:9" ht="17.25" customHeight="1">
      <c r="A40" s="78" t="s">
        <v>113</v>
      </c>
      <c r="B40" s="59"/>
      <c r="C40" s="63"/>
      <c r="D40" s="85" t="s">
        <v>187</v>
      </c>
      <c r="I40" s="117"/>
    </row>
    <row r="41" spans="1:9" ht="15">
      <c r="A41" s="80" t="s">
        <v>190</v>
      </c>
      <c r="B41" s="60"/>
      <c r="C41" s="60"/>
      <c r="D41" s="118"/>
      <c r="E41" s="81" t="s">
        <v>188</v>
      </c>
      <c r="H41" s="110"/>
      <c r="I41" s="117"/>
    </row>
    <row r="42" spans="1:9" ht="15">
      <c r="A42" s="60"/>
      <c r="B42" s="60"/>
      <c r="C42" s="60"/>
      <c r="D42" s="119"/>
      <c r="E42" s="119"/>
      <c r="H42" s="120"/>
      <c r="I42" s="42"/>
    </row>
    <row r="43" spans="1:9" ht="15" customHeight="1">
      <c r="A43" s="60"/>
      <c r="B43" s="60"/>
      <c r="C43" s="60"/>
      <c r="H43" s="79"/>
      <c r="I43" s="42"/>
    </row>
    <row r="44" spans="1:9" ht="15" customHeight="1">
      <c r="A44" s="60"/>
      <c r="B44" s="60"/>
      <c r="C44" s="60"/>
      <c r="I44" s="42"/>
    </row>
    <row r="45" spans="1:9" ht="15">
      <c r="A45" s="60"/>
      <c r="B45" s="60"/>
      <c r="C45" s="60"/>
      <c r="D45" s="85" t="s">
        <v>191</v>
      </c>
      <c r="E45" s="79"/>
      <c r="H45" s="42"/>
      <c r="I45" s="42"/>
    </row>
    <row r="46" spans="1:9" ht="15">
      <c r="A46" s="63"/>
      <c r="B46" s="63"/>
      <c r="C46" s="63"/>
      <c r="F46" s="42"/>
      <c r="G46" s="42"/>
      <c r="H46" s="42"/>
      <c r="I46" s="42"/>
    </row>
    <row r="47" spans="1:9" ht="15">
      <c r="A47" s="42"/>
      <c r="B47" s="42"/>
      <c r="C47" s="42"/>
      <c r="D47" s="42"/>
      <c r="E47" s="81" t="s">
        <v>189</v>
      </c>
      <c r="F47" s="42"/>
      <c r="G47" s="42"/>
      <c r="H47" s="42"/>
      <c r="I47" s="42"/>
    </row>
    <row r="48" spans="1:9" ht="1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1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1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5">
      <c r="A78" s="42"/>
      <c r="B78" s="42"/>
      <c r="C78" s="42"/>
      <c r="D78" s="42"/>
      <c r="E78" s="42"/>
      <c r="F78" s="42"/>
      <c r="G78" s="42"/>
      <c r="H78" s="42"/>
      <c r="I78" s="42"/>
    </row>
    <row r="79" spans="1:9" ht="1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5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1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5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1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1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ht="1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ht="1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ht="1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ht="15">
      <c r="A161" s="42"/>
      <c r="B161" s="42"/>
      <c r="C161" s="42"/>
      <c r="D161" s="42"/>
      <c r="E161" s="42"/>
      <c r="F161" s="42"/>
      <c r="G161" s="42"/>
      <c r="H161" s="42"/>
      <c r="I161" s="42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4:G34 B14:G14 B25:G27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2016-03-23T10:21:04Z</dcterms:modified>
  <cp:category/>
  <cp:version/>
  <cp:contentType/>
  <cp:contentStatus/>
</cp:coreProperties>
</file>