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<sst xmlns="http://schemas.openxmlformats.org/spreadsheetml/2006/main" count="3159" uniqueCount="1501">
  <si>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</si>
  <si>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</si>
  <si>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</si>
  <si>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</si>
  <si>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</si>
  <si>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</si>
  <si>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</si>
  <si>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</si>
  <si>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</si>
  <si>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</si>
  <si>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</si>
  <si>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</si>
  <si>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</si>
  <si>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</si>
  <si>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</si>
  <si>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</si>
  <si>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</si>
  <si>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</si>
  <si>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</si>
  <si>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</si>
  <si>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</si>
  <si>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</si>
  <si>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</si>
  <si>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</si>
  <si>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</si>
  <si>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</si>
  <si>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</si>
  <si>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</si>
  <si>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</si>
  <si>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</si>
  <si>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</si>
  <si>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</si>
  <si>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</si>
  <si>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</si>
  <si>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</si>
  <si>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</si>
  <si>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</si>
  <si>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</si>
  <si>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</si>
  <si>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</si>
  <si>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</si>
  <si>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</si>
  <si>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</si>
  <si>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</si>
  <si>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</si>
  <si>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</si>
  <si>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</si>
  <si>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</si>
  <si>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</si>
  <si>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</si>
  <si>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</si>
  <si>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</si>
  <si>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</si>
  <si>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</si>
  <si>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</si>
  <si>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</si>
  <si>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</si>
  <si>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</si>
  <si>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</si>
  <si>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</si>
  <si>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</si>
  <si>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</si>
  <si>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</si>
  <si>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</si>
  <si>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</si>
  <si>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</si>
  <si>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</si>
  <si>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</si>
  <si>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</si>
  <si>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</si>
  <si>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</si>
  <si>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</si>
  <si>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</si>
  <si>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</si>
  <si>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</si>
  <si>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</si>
  <si>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</si>
  <si>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</si>
  <si>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</si>
  <si>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</si>
  <si>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</si>
  <si>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</si>
  <si>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</si>
  <si>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</si>
  <si>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</si>
  <si>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</si>
  <si>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</si>
  <si>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</si>
  <si>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</si>
  <si>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</si>
  <si>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</si>
  <si>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</si>
  <si>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</si>
  <si>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</si>
  <si>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</si>
  <si>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</si>
  <si>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</si>
  <si>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</si>
  <si>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</si>
  <si>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</si>
  <si>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</si>
  <si>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</si>
  <si>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</si>
  <si>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</si>
  <si>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</si>
  <si>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</si>
  <si>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</si>
  <si>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</si>
  <si>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</si>
  <si>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</si>
  <si>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</si>
  <si>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</si>
  <si>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</si>
  <si>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</si>
  <si>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</si>
  <si>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</si>
  <si>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</si>
  <si>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</si>
  <si>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</si>
  <si>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</si>
  <si>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</si>
  <si>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</si>
  <si>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</si>
  <si>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</si>
  <si>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</si>
  <si>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</si>
  <si>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</si>
  <si>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</si>
  <si>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</si>
  <si>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</si>
  <si>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</si>
  <si>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</si>
  <si>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</si>
  <si>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</si>
  <si>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</si>
  <si>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</si>
  <si>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</si>
  <si>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</si>
  <si>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</si>
  <si>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</si>
  <si>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</si>
  <si>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</si>
  <si>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</si>
  <si>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</si>
  <si>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</si>
  <si>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</si>
  <si>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</si>
  <si>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</si>
  <si>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</si>
  <si>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</si>
  <si>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</si>
  <si>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</si>
  <si>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</si>
  <si>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</si>
  <si>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</si>
  <si>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</si>
  <si>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</si>
  <si>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</si>
  <si>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</si>
  <si>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</si>
  <si>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</si>
  <si>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</si>
  <si>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</si>
  <si>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</si>
  <si>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</si>
  <si>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</si>
  <si>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</si>
  <si>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</si>
  <si>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</si>
  <si>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</si>
  <si>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</si>
  <si>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</si>
  <si>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</si>
  <si>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</si>
  <si>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</si>
  <si>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</si>
  <si>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</si>
  <si>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</si>
  <si>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</si>
  <si>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</si>
  <si>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</si>
  <si>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</si>
  <si>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</si>
  <si>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</si>
  <si>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</si>
  <si>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</si>
  <si>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</si>
  <si>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</si>
  <si>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</si>
  <si>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</si>
  <si>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</si>
  <si>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</si>
  <si>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</si>
  <si>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</si>
  <si>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</si>
  <si>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</si>
  <si>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</si>
  <si>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</si>
  <si>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</si>
  <si>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</si>
  <si>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</si>
  <si>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</si>
  <si>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</si>
  <si>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</si>
  <si>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</si>
  <si>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</si>
  <si>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</si>
  <si>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</si>
  <si>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</si>
  <si>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</si>
  <si>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</si>
  <si>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</si>
  <si>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</si>
  <si>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</si>
  <si>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</si>
  <si>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</si>
  <si>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</si>
  <si>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</si>
  <si>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</si>
  <si>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</si>
  <si>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</si>
  <si>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</si>
  <si>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</si>
  <si>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</si>
  <si>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</si>
  <si>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</si>
  <si>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</si>
  <si>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</si>
  <si>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</si>
  <si>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</si>
  <si>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</si>
  <si>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</si>
  <si>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</si>
  <si>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</si>
  <si>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</si>
  <si>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</si>
  <si>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</si>
  <si>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</si>
  <si>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</si>
  <si>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</si>
  <si>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</si>
  <si>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</si>
  <si>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</si>
  <si>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</si>
  <si>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</si>
  <si>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</si>
  <si>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</si>
  <si>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</si>
  <si>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</si>
  <si>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</si>
  <si>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</si>
  <si>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</si>
  <si>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</si>
  <si>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</si>
  <si>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</si>
  <si>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</si>
  <si>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</si>
  <si>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</si>
  <si>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</si>
  <si>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</si>
  <si>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</si>
  <si>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</si>
  <si>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</si>
  <si>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</si>
  <si>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</si>
  <si>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</si>
  <si>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</si>
  <si>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</si>
  <si>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</si>
  <si>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</si>
  <si>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</si>
  <si>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</si>
  <si>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</si>
  <si>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</si>
  <si>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</si>
  <si>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</si>
  <si>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</si>
  <si>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</si>
  <si>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</si>
  <si>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</si>
  <si>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</si>
  <si>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</si>
  <si>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</si>
  <si>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</si>
  <si>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</si>
  <si>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</si>
  <si>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</si>
  <si>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</si>
  <si>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</si>
  <si>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</si>
  <si>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</si>
  <si>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</si>
  <si>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</si>
  <si>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</si>
  <si>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</si>
  <si>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</si>
  <si>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</si>
  <si>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</si>
  <si>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</si>
  <si>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</si>
  <si>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</si>
  <si>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</si>
  <si>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</si>
  <si>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</si>
  <si>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</si>
  <si>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</si>
  <si>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</si>
  <si>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</si>
  <si>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</si>
  <si>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</si>
  <si>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</si>
  <si>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</si>
  <si>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</si>
  <si>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</si>
  <si>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</si>
  <si>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</si>
  <si>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</si>
  <si>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</si>
  <si>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</si>
  <si>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</si>
  <si>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</si>
  <si>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</si>
  <si>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</si>
  <si>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</si>
  <si>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</si>
  <si>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</si>
  <si>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</si>
  <si>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</si>
  <si>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</si>
  <si>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</si>
  <si>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</si>
  <si>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</si>
  <si>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</si>
  <si>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</si>
  <si>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</si>
  <si>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</si>
  <si>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</si>
  <si>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</si>
  <si>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</si>
  <si>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</si>
  <si>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</si>
  <si>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</si>
  <si>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</si>
  <si>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</si>
  <si>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</si>
  <si>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</si>
  <si>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</si>
  <si>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</si>
  <si>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</si>
  <si>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</si>
  <si>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</si>
  <si>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</si>
  <si>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</si>
  <si>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</si>
  <si>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</si>
  <si>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</si>
  <si>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</si>
  <si>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</si>
  <si>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</si>
  <si>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</si>
  <si>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</si>
  <si>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</si>
  <si>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</si>
  <si>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</si>
  <si>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</si>
  <si>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</si>
  <si>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</si>
  <si>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</si>
  <si>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</si>
  <si>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</si>
  <si>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</si>
  <si>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</si>
  <si>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</si>
  <si>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</si>
  <si>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</si>
  <si>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</si>
  <si>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</si>
  <si>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</si>
  <si>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</si>
  <si>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</si>
  <si>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</si>
  <si>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</si>
  <si>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</si>
  <si>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</si>
  <si>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</si>
  <si>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</si>
  <si>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</si>
  <si>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</si>
  <si>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</si>
  <si>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</si>
  <si>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</si>
  <si>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</si>
  <si>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</si>
  <si>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</si>
  <si>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</si>
  <si>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</si>
  <si>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</si>
  <si>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</si>
  <si>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</si>
  <si>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</si>
  <si>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</si>
  <si>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</si>
  <si>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</si>
  <si>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</si>
  <si>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</si>
  <si>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</si>
  <si>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</si>
  <si>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</si>
  <si>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</si>
  <si>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</si>
  <si>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</si>
  <si>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</si>
  <si>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</si>
  <si>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</si>
  <si>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</si>
  <si>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</si>
  <si>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</si>
  <si>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</si>
  <si>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</si>
  <si>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</si>
  <si>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</si>
  <si>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</si>
  <si>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</si>
  <si>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</si>
  <si>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</si>
  <si>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</si>
  <si>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</si>
  <si>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</si>
  <si>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</si>
  <si>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</si>
  <si>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</si>
  <si>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</si>
  <si>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</si>
  <si>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</si>
  <si>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</si>
  <si>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</si>
  <si>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</si>
  <si>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</si>
  <si>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</si>
  <si>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</si>
  <si>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</si>
  <si>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</si>
  <si>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</si>
  <si>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</si>
  <si>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</si>
  <si>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</si>
  <si>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</si>
  <si>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</si>
  <si>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</si>
  <si>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</si>
  <si>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</si>
  <si>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</si>
  <si>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</si>
  <si>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</si>
  <si>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</si>
  <si>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</si>
  <si>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</si>
  <si>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</si>
  <si>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</si>
  <si>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</si>
  <si>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</si>
  <si>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</si>
  <si>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</si>
  <si>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</si>
  <si>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</si>
  <si>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</si>
  <si>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</si>
  <si>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</si>
  <si>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</si>
  <si>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</si>
  <si>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</si>
  <si>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</si>
  <si>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</si>
  <si>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</si>
  <si>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</si>
  <si>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</si>
  <si>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</si>
  <si>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</si>
  <si>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</si>
  <si>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</si>
  <si>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</si>
  <si>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</si>
  <si>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</si>
  <si>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</si>
  <si>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</si>
  <si>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</si>
  <si>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</si>
  <si>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</si>
  <si>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</si>
  <si>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</si>
  <si>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</si>
  <si>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</si>
  <si>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</si>
  <si>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</si>
  <si>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</si>
  <si>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</si>
  <si>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</si>
  <si>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</si>
  <si>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</si>
  <si>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</si>
  <si>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</si>
  <si>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</si>
  <si>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</si>
  <si>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</si>
  <si>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</si>
  <si>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</si>
  <si>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</si>
  <si>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</si>
  <si>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</si>
  <si>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</si>
  <si>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</si>
  <si>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</si>
  <si>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</si>
  <si>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</si>
  <si>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</si>
  <si>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</si>
  <si>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</si>
  <si>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</si>
  <si>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</si>
  <si>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</si>
  <si>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</si>
  <si>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</si>
  <si>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</si>
  <si>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</si>
  <si>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</si>
  <si>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</si>
  <si>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</si>
  <si>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</si>
  <si>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</si>
  <si>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</si>
  <si>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</si>
  <si>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</si>
  <si>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</si>
  <si>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</si>
  <si>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</si>
  <si>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</si>
  <si>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</si>
  <si>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</si>
  <si>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</si>
  <si>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</si>
  <si>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</si>
  <si>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</si>
  <si>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</si>
  <si>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</si>
  <si>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</si>
  <si>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</si>
  <si>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</si>
  <si>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</si>
  <si>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</si>
  <si>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</si>
  <si>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</si>
  <si>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</si>
  <si>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</si>
  <si>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</si>
  <si>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</si>
  <si>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</si>
  <si>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</si>
  <si>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</si>
  <si>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</si>
  <si>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</si>
  <si>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</si>
  <si>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</si>
  <si>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</si>
  <si>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</si>
  <si>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</si>
  <si>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</si>
  <si>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</si>
  <si>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</si>
  <si>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</si>
  <si>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</si>
  <si>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</si>
  <si>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</si>
  <si>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</si>
  <si>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</si>
  <si>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</si>
  <si>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</si>
  <si>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</si>
  <si>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</si>
  <si>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</si>
  <si>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</si>
  <si>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</si>
  <si>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</si>
  <si>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</si>
  <si>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</si>
  <si>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</si>
  <si>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</si>
  <si>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</si>
  <si>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</si>
  <si>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</si>
  <si>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</si>
  <si>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</si>
  <si>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</si>
  <si>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</si>
  <si>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</si>
  <si>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</si>
  <si>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</si>
  <si>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</si>
  <si>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</si>
  <si>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</si>
  <si>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</si>
  <si>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</si>
  <si>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</si>
  <si>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</si>
  <si>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</si>
  <si>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</si>
  <si>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</si>
  <si>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</si>
  <si>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</si>
  <si>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</si>
  <si>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</si>
  <si>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</si>
  <si>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</si>
  <si>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</si>
  <si>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</si>
  <si>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</si>
  <si>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</si>
  <si>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</si>
  <si>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</si>
  <si>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</si>
  <si>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</si>
  <si>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</si>
  <si>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</si>
  <si>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</si>
  <si>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</si>
  <si>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</si>
  <si>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</si>
  <si>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</si>
  <si>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</si>
  <si>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</si>
  <si>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</si>
  <si>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</si>
  <si>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</si>
  <si>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</si>
  <si>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</si>
  <si>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</si>
  <si>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</si>
  <si>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</si>
  <si>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</si>
  <si>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</si>
  <si>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</si>
  <si>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</si>
  <si>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</si>
  <si>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</si>
  <si>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</si>
  <si>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</si>
  <si>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</si>
  <si>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</si>
  <si>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</si>
  <si>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</si>
  <si>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</si>
  <si>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</si>
  <si>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</si>
  <si>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</si>
  <si>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</si>
  <si>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</si>
  <si>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</si>
  <si>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</si>
  <si>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</si>
  <si>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</si>
  <si>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</si>
  <si>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</si>
  <si>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</si>
  <si>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</si>
  <si>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</si>
  <si>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</si>
  <si>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</si>
  <si>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</si>
  <si>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</si>
  <si>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</si>
  <si>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</si>
  <si>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</si>
  <si>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</si>
  <si>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</si>
  <si>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</si>
  <si>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</si>
  <si>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</si>
  <si>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</si>
  <si>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</si>
  <si>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</si>
  <si>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</si>
  <si>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</si>
  <si>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</si>
  <si>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</si>
  <si>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</si>
  <si>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</si>
  <si>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</si>
  <si>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</si>
  <si>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</si>
  <si>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</si>
  <si>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</si>
  <si>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</si>
  <si>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</si>
  <si>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</si>
  <si>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</si>
  <si>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</si>
  <si>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</si>
  <si>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</si>
  <si>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</si>
  <si>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</si>
  <si>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</si>
  <si>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</si>
  <si>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</si>
  <si>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</si>
  <si>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</si>
  <si>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</si>
  <si>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</si>
  <si>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</si>
  <si>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</si>
  <si>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</si>
  <si>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</si>
  <si>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</si>
  <si>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</si>
  <si>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</si>
  <si>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</si>
  <si>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</si>
  <si>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</si>
  <si>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</si>
  <si>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</si>
  <si>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</si>
  <si>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</si>
  <si>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</si>
  <si>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</si>
  <si>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</si>
  <si>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</si>
  <si>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</si>
  <si>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</si>
  <si>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</si>
  <si>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</si>
  <si>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</si>
  <si>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</si>
  <si>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</si>
  <si>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</si>
  <si>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</si>
  <si>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</si>
  <si>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</si>
  <si>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</si>
  <si>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</si>
  <si>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</si>
  <si>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</si>
  <si>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</si>
  <si>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</si>
  <si>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</si>
  <si>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</si>
  <si>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</si>
  <si>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</si>
  <si>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</si>
  <si>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</si>
  <si>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</si>
  <si>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</si>
  <si>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</si>
  <si>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</si>
  <si>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</si>
  <si>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</si>
  <si>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</si>
  <si>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</si>
  <si>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</si>
  <si>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</si>
  <si>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</si>
  <si>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</si>
  <si>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</si>
  <si>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</si>
  <si>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</si>
  <si>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</si>
  <si>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</si>
  <si>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</si>
  <si>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</si>
  <si>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</si>
  <si>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</si>
  <si>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</si>
  <si>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</si>
  <si>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</si>
  <si>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</si>
  <si>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</si>
  <si>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</si>
  <si>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</si>
  <si>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</si>
  <si>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</si>
  <si>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</si>
  <si>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</si>
  <si>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</si>
  <si>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</si>
  <si>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</si>
  <si>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</si>
  <si>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</si>
  <si>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</si>
  <si>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</si>
  <si>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</si>
  <si>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</si>
  <si>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</si>
  <si>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</si>
  <si>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</si>
  <si>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</si>
  <si>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</si>
  <si>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</si>
  <si>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</si>
  <si>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</si>
  <si>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</si>
  <si>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</si>
  <si>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</si>
  <si>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</si>
  <si>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</si>
  <si>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</si>
  <si>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</si>
  <si>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</si>
  <si>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</si>
  <si>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</si>
  <si>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</si>
  <si>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</si>
  <si>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</si>
  <si>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</si>
  <si>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</si>
  <si>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</si>
  <si>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</si>
  <si>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</si>
  <si>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</si>
  <si>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</si>
  <si>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</si>
  <si>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</si>
  <si>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</si>
  <si>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</si>
  <si>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</si>
  <si>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</si>
  <si>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</si>
  <si>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</si>
  <si>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</si>
  <si>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</si>
  <si>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</si>
  <si>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</si>
  <si>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</si>
  <si>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</si>
  <si>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</si>
  <si>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</si>
  <si>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</si>
  <si>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</si>
  <si>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</si>
  <si>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</si>
  <si>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</si>
  <si>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</si>
  <si>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</si>
  <si>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</si>
  <si>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</si>
  <si>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</si>
  <si>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</si>
  <si>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</si>
  <si>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</si>
  <si>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</si>
  <si>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</si>
  <si>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</si>
  <si>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</si>
  <si>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</si>
  <si>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</si>
  <si>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</si>
  <si>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</si>
  <si>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</si>
  <si>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</si>
  <si>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</si>
  <si>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</si>
  <si>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</si>
  <si>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</si>
  <si>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</si>
  <si>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</si>
  <si>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</si>
  <si>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</si>
  <si>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</si>
  <si>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</si>
  <si>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</si>
  <si>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</si>
  <si>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</si>
  <si>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</si>
  <si>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</si>
  <si>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</si>
  <si>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</si>
  <si>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</si>
  <si>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</si>
  <si>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</si>
  <si>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</si>
  <si>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</si>
  <si>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</si>
  <si>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</si>
  <si>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</si>
  <si>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</si>
  <si>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</si>
  <si>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</si>
  <si>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</si>
  <si>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</si>
  <si>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</si>
  <si>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</si>
  <si>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</si>
  <si>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</si>
  <si>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</si>
  <si>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</si>
  <si>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</si>
  <si>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</si>
  <si>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</si>
  <si>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</si>
  <si>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</si>
  <si>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</si>
  <si>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</si>
  <si>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</si>
  <si>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</si>
  <si>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</si>
  <si>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</si>
  <si>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</si>
  <si>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</si>
  <si>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</si>
  <si>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</si>
  <si>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</si>
  <si>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</si>
  <si>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</si>
  <si>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</si>
  <si>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</si>
  <si>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</si>
  <si>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</si>
  <si>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</si>
  <si>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</si>
  <si>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</si>
  <si>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</si>
  <si>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</si>
  <si>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</si>
  <si>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</si>
  <si>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</si>
  <si>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</si>
  <si>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</si>
  <si>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</si>
  <si>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</si>
  <si>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</si>
  <si>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</si>
  <si>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</si>
  <si>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</si>
  <si>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</si>
  <si>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</si>
  <si>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</si>
  <si>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</si>
  <si>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</si>
  <si>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</si>
  <si>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</si>
  <si>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</si>
  <si>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</si>
  <si>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</si>
  <si>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</si>
  <si>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</si>
  <si>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</si>
  <si>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</si>
  <si>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</si>
  <si>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</si>
  <si>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</si>
  <si>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</si>
  <si>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</si>
  <si>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</si>
  <si>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</si>
  <si>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</si>
  <si>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</si>
  <si>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</si>
  <si>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</si>
  <si>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</si>
  <si>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</si>
  <si>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</si>
  <si>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</si>
  <si>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</si>
  <si>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</si>
  <si>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</si>
  <si>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</si>
  <si>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</si>
  <si>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</si>
  <si>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</si>
  <si>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</si>
  <si>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</si>
  <si>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</si>
  <si>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</si>
  <si>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</si>
  <si>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</si>
  <si>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</si>
  <si>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</si>
  <si>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</si>
  <si>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</si>
  <si>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</si>
  <si>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</si>
  <si>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</si>
  <si>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</si>
  <si>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</si>
  <si>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</si>
  <si>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</si>
  <si>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</si>
  <si>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</si>
  <si>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</si>
  <si>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</si>
  <si>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</si>
  <si>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</si>
  <si>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</si>
  <si>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</si>
  <si>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</si>
  <si>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</si>
  <si>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</si>
  <si>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</si>
  <si>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</si>
  <si>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</si>
  <si>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</si>
  <si>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</si>
  <si>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</si>
  <si>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</si>
  <si>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</si>
  <si>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</si>
  <si>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</si>
  <si>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</si>
  <si>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</si>
  <si>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</si>
  <si>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</si>
  <si>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</si>
  <si>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</si>
  <si>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</si>
  <si>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</si>
  <si>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</si>
  <si>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</si>
  <si>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</si>
  <si>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</si>
  <si>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</si>
  <si>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</si>
  <si>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</si>
  <si>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</si>
  <si>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</si>
  <si>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</si>
  <si>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</si>
  <si>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</si>
  <si>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</si>
  <si>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</si>
  <si>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</si>
  <si>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</si>
  <si>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</si>
  <si>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</si>
  <si>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</si>
  <si>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</si>
  <si>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</si>
  <si>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</si>
  <si>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</si>
  <si>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</si>
  <si>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</si>
  <si>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</si>
  <si>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</si>
  <si>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</si>
  <si>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</si>
  <si>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</si>
  <si>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</si>
  <si>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</si>
  <si>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</si>
  <si>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</si>
  <si>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</si>
  <si>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</si>
  <si>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</si>
  <si>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</si>
  <si>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</si>
  <si>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</si>
  <si>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</si>
  <si>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</si>
  <si>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</si>
  <si>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</si>
  <si>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</si>
  <si>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</si>
  <si>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</si>
  <si>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</si>
  <si>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</si>
  <si>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</si>
  <si>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</si>
  <si>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</si>
  <si>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</si>
  <si>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</si>
  <si>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</si>
  <si>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</si>
  <si>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</si>
  <si>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</si>
  <si>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</si>
  <si>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</si>
  <si>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</si>
  <si>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</si>
  <si>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</si>
  <si>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</si>
  <si>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</si>
  <si>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</si>
  <si>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</si>
  <si>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</si>
  <si>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</si>
  <si>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</si>
  <si>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</si>
  <si>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</si>
  <si>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</si>
  <si>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</si>
  <si>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</si>
  <si>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</si>
  <si>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</si>
  <si>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</si>
  <si>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</si>
  <si>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</si>
  <si>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</si>
  <si>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</si>
  <si>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</si>
  <si>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</si>
  <si>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</si>
  <si>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</si>
  <si>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</si>
  <si>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</si>
  <si>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</si>
  <si>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</si>
  <si>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</si>
  <si>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</si>
  <si>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</si>
  <si>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</si>
  <si>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</si>
  <si>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</si>
  <si>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</si>
  <si>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</si>
  <si>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</si>
  <si>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</si>
  <si>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</si>
  <si>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</si>
  <si>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</si>
  <si>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</si>
  <si>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</si>
  <si>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</si>
  <si>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</si>
  <si>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</si>
  <si>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</si>
  <si>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</si>
  <si>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</si>
  <si>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</si>
  <si>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</si>
  <si>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</si>
  <si>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</si>
  <si>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</si>
  <si>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</si>
  <si>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</si>
  <si>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</si>
  <si>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</si>
  <si>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</si>
  <si>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</si>
  <si>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</si>
  <si>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</si>
  <si>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</si>
  <si>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</si>
  <si>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</si>
  <si>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</si>
  <si>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</si>
  <si>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</si>
  <si>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</si>
  <si>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</si>
  <si>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</si>
  <si>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</si>
  <si>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</si>
  <si>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</si>
  <si>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</si>
  <si>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</si>
  <si>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</si>
  <si>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</si>
  <si>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</si>
  <si>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</si>
  <si>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</si>
  <si>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</si>
  <si>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</si>
  <si>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</si>
  <si>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</si>
  <si>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</si>
  <si>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</si>
  <si>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</si>
  <si>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</si>
  <si>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</si>
  <si>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</si>
  <si>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</si>
  <si>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</si>
  <si>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</si>
  <si>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</si>
  <si>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</si>
  <si>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</si>
  <si>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</si>
  <si>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</si>
  <si>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</si>
  <si>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</si>
  <si>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</si>
  <si>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</si>
  <si>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</si>
  <si>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</si>
  <si>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</si>
  <si>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</si>
  <si>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</si>
  <si>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</si>
  <si>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</si>
  <si>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</si>
  <si>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</si>
  <si>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</si>
  <si>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</si>
  <si>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</si>
  <si>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</si>
  <si>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</si>
  <si>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</si>
  <si>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</si>
  <si>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</si>
  <si>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</si>
  <si>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</si>
  <si>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</si>
  <si>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</si>
  <si>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</si>
  <si>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</si>
  <si>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</si>
  <si>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</si>
  <si>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</si>
  <si>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</si>
  <si>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</si>
  <si>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</si>
  <si>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</si>
  <si>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</si>
  <si>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</si>
  <si>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</si>
  <si>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</si>
  <si>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</si>
  <si>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</si>
  <si>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</si>
  <si>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</si>
  <si>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</si>
  <si>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</si>
  <si>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</si>
  <si>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</si>
  <si>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</si>
  <si>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</si>
  <si>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</si>
  <si>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</si>
  <si>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</si>
  <si>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</si>
  <si>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</si>
  <si>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</si>
  <si>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</si>
  <si>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</si>
  <si>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</si>
  <si>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</si>
  <si>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</si>
  <si>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</si>
  <si>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</si>
  <si>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</si>
  <si>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</si>
  <si>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</si>
  <si>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</si>
  <si>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</si>
  <si>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</si>
  <si>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</si>
  <si>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</si>
  <si>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</si>
  <si>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</si>
  <si>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</si>
  <si>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</si>
  <si>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</si>
  <si>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</si>
  <si>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</si>
  <si>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</si>
  <si>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</si>
  <si>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</si>
  <si>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</si>
  <si>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</si>
  <si>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</si>
  <si>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</si>
  <si>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</si>
  <si>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</si>
  <si>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</si>
  <si>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</si>
  <si>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</si>
  <si>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</si>
  <si>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</si>
  <si>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</si>
  <si>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</si>
  <si>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</si>
  <si>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</si>
  <si>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</si>
  <si>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</si>
  <si>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</si>
  <si>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</si>
  <si>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</si>
  <si>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</si>
  <si>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</si>
  <si>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</si>
  <si>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</si>
  <si>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</si>
  <si>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</si>
  <si>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</si>
  <si>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</si>
  <si>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</si>
  <si>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</si>
  <si>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</si>
  <si>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</si>
  <si>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</si>
  <si>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</si>
  <si>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</si>
  <si>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</si>
  <si>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</si>
  <si>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</si>
  <si>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</si>
  <si>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</si>
  <si>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</si>
  <si>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</si>
  <si>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</si>
  <si>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</si>
  <si>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</si>
  <si>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</si>
  <si>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</si>
  <si>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</si>
  <si>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</si>
  <si>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</si>
  <si>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</si>
  <si>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</si>
  <si>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</si>
  <si>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</si>
  <si>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</si>
  <si>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</si>
  <si>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</si>
  <si>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</si>
  <si>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</si>
  <si>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</si>
  <si>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</si>
  <si>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</si>
  <si>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</si>
  <si>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</si>
  <si>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</si>
  <si>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</si>
  <si>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</si>
  <si>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</si>
  <si>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</si>
  <si>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</si>
  <si>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</si>
  <si>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</si>
  <si>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</si>
  <si>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</si>
  <si>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</si>
  <si>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</si>
  <si>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</si>
  <si>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</si>
  <si>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</si>
  <si>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</si>
  <si>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</si>
  <si>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</si>
  <si>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</si>
  <si>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</si>
  <si>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</si>
  <si>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</si>
  <si>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</si>
  <si>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</si>
  <si>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</si>
  <si>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</si>
  <si>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</si>
  <si>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</si>
  <si>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</si>
  <si>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</si>
  <si>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</si>
  <si>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</si>
  <si>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</si>
  <si>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</si>
  <si>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</si>
  <si>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</si>
  <si>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</si>
  <si>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</si>
  <si>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</si>
  <si>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</si>
  <si>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</si>
  <si>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</si>
  <si>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</si>
  <si>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</si>
  <si>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</si>
  <si>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</si>
  <si>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</si>
  <si>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</si>
  <si>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</si>
  <si>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</si>
  <si>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</si>
  <si>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</si>
  <si>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</si>
  <si>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</si>
  <si>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</si>
  <si>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</si>
  <si>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</si>
  <si>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</si>
  <si>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</si>
  <si>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</si>
  <si>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</si>
  <si>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</si>
  <si>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</si>
  <si>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</si>
  <si>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</si>
  <si>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</si>
  <si>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</si>
  <si>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</si>
  <si>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</si>
  <si>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</si>
  <si>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</si>
  <si>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</si>
  <si>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</si>
  <si>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</si>
  <si>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</si>
  <si>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</si>
  <si>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</si>
  <si>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</si>
  <si>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</si>
  <si>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</si>
  <si>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</si>
  <si>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</si>
  <si>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</si>
  <si>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</si>
  <si>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</si>
  <si>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</si>
  <si>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</si>
  <si>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</si>
  <si>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</si>
  <si>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</si>
  <si>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</si>
  <si>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</si>
  <si>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</si>
  <si>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</si>
  <si>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</si>
  <si>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</si>
  <si>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</si>
  <si>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</si>
  <si>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</si>
  <si>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</si>
  <si>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</si>
  <si>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</si>
  <si>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</si>
  <si>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</si>
  <si>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</si>
  <si>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</si>
  <si>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</si>
  <si>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</si>
  <si>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</si>
  <si>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</si>
  <si>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</si>
  <si>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</si>
  <si>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</si>
  <si>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</si>
  <si>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</si>
  <si>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</si>
  <si>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</si>
  <si>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</si>
  <si>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</si>
  <si>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</si>
  <si>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</si>
  <si>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</si>
  <si>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</si>
  <si>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</si>
  <si>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</si>
  <si>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</si>
  <si>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</si>
  <si>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</si>
  <si>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</si>
  <si>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</si>
  <si>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</si>
  <si>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</si>
  <si>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</si>
  <si>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</si>
  <si>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</si>
  <si>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</si>
  <si>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</si>
  <si>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</si>
  <si>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</si>
  <si>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</si>
  <si>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</si>
  <si>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</si>
  <si>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</si>
  <si>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</si>
  <si>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</si>
  <si>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</si>
  <si>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</si>
  <si>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</si>
  <si>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</si>
  <si>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</si>
  <si>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</si>
  <si>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</si>
  <si>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</si>
  <si>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</si>
  <si>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</si>
  <si>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</si>
  <si>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</si>
  <si>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</si>
  <si>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</si>
  <si>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</si>
  <si>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</si>
  <si>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</si>
  <si>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</si>
  <si>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</si>
  <si>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</si>
  <si>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</si>
  <si>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</si>
  <si>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</si>
  <si>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</si>
  <si>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</si>
  <si>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</si>
  <si>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</si>
  <si>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</si>
  <si>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</si>
  <si>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</si>
  <si>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</si>
  <si>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</si>
  <si>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</si>
  <si>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</si>
  <si>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НДФ ДСК Хоризонт 2040</t>
  </si>
  <si>
    <t>РГ-05-1710</t>
  </si>
  <si>
    <t>177511058</t>
  </si>
  <si>
    <t>София ул. "Московска" №19</t>
  </si>
  <si>
    <t>София ул."Алабин" № 36, ет.3</t>
  </si>
  <si>
    <t>02/9301000</t>
  </si>
  <si>
    <t>office@dskam.bg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</si>
</sst>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200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39" applyNumberFormat="1" applyFont="1" applyAlignment="1" applyProtection="1">
      <alignment horizontal="left" vertical="center"/>
      <protection/>
    </xf>
    <xf numFmtId="203" fontId="3" fillId="0" borderId="0" xfId="239" applyNumberFormat="1" applyFont="1" applyAlignment="1" applyProtection="1">
      <alignment horizontal="left" vertical="center" wrapText="1"/>
      <protection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204" fontId="14" fillId="7" borderId="21" xfId="235" applyNumberFormat="1" applyFont="1" applyFill="1" applyBorder="1" applyAlignment="1" applyProtection="1">
      <alignment/>
      <protection locked="0"/>
    </xf>
    <xf numFmtId="204" fontId="14" fillId="7" borderId="22" xfId="235" applyNumberFormat="1" applyFont="1" applyFill="1" applyBorder="1" applyAlignment="1" applyProtection="1">
      <alignment/>
      <protection locked="0"/>
    </xf>
    <xf numFmtId="204" fontId="14" fillId="7" borderId="23" xfId="235" applyNumberFormat="1" applyFont="1" applyFill="1" applyBorder="1" applyAlignment="1" applyProtection="1">
      <alignment/>
      <protection locked="0"/>
    </xf>
    <xf numFmtId="204" fontId="14" fillId="7" borderId="24" xfId="235" applyNumberFormat="1" applyFont="1" applyFill="1" applyBorder="1" applyAlignment="1" applyProtection="1">
      <alignment/>
      <protection locked="0"/>
    </xf>
    <xf numFmtId="204" fontId="14" fillId="7" borderId="23" xfId="133" applyNumberFormat="1" applyFont="1" applyFill="1" applyBorder="1" applyAlignment="1" applyProtection="1">
      <alignment/>
      <protection locked="0"/>
    </xf>
    <xf numFmtId="204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6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7" xfId="235" applyFont="1" applyFill="1" applyBorder="1" applyAlignment="1" applyProtection="1">
      <alignment horizontal="center" vertical="center" wrapText="1"/>
      <protection/>
    </xf>
    <xf numFmtId="0" fontId="14" fillId="42" borderId="27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204" fontId="14" fillId="44" borderId="11" xfId="133" applyNumberFormat="1" applyFont="1" applyFill="1" applyBorder="1" applyAlignment="1" applyProtection="1">
      <alignment horizontal="right"/>
      <protection hidden="1"/>
    </xf>
    <xf numFmtId="204" fontId="14" fillId="44" borderId="28" xfId="133" applyNumberFormat="1" applyFont="1" applyFill="1" applyBorder="1" applyAlignment="1" applyProtection="1">
      <alignment horizontal="left"/>
      <protection hidden="1"/>
    </xf>
    <xf numFmtId="204" fontId="14" fillId="44" borderId="28" xfId="133" applyNumberFormat="1" applyFont="1" applyFill="1" applyBorder="1" applyAlignment="1" applyProtection="1">
      <alignment horizontal="right"/>
      <protection hidden="1"/>
    </xf>
    <xf numFmtId="204" fontId="14" fillId="0" borderId="15" xfId="133" applyNumberFormat="1" applyFont="1" applyFill="1" applyBorder="1" applyAlignment="1" applyProtection="1">
      <alignment horizontal="right"/>
      <protection hidden="1"/>
    </xf>
    <xf numFmtId="204" fontId="14" fillId="0" borderId="19" xfId="133" applyNumberFormat="1" applyFont="1" applyFill="1" applyBorder="1" applyAlignment="1" applyProtection="1">
      <alignment horizontal="left"/>
      <protection hidden="1"/>
    </xf>
    <xf numFmtId="204" fontId="14" fillId="0" borderId="19" xfId="133" applyNumberFormat="1" applyFont="1" applyFill="1" applyBorder="1" applyAlignment="1" applyProtection="1">
      <alignment horizontal="right"/>
      <protection hidden="1"/>
    </xf>
    <xf numFmtId="204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204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8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39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5" applyNumberFormat="1" applyFont="1" applyFill="1" applyBorder="1" applyAlignment="1" applyProtection="1">
      <alignment/>
      <protection locked="0"/>
    </xf>
    <xf numFmtId="203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203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203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3" applyFont="1" applyFill="1" applyBorder="1" applyAlignment="1" applyProtection="1">
      <alignment horizontal="center"/>
      <protection locked="0"/>
    </xf>
    <xf numFmtId="49" fontId="14" fillId="7" borderId="26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204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6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5" applyNumberFormat="1" applyFont="1" applyFill="1" applyBorder="1" applyAlignment="1" applyProtection="1">
      <alignment/>
      <protection locked="0"/>
    </xf>
    <xf numFmtId="209" fontId="14" fillId="7" borderId="24" xfId="235" applyNumberFormat="1" applyFont="1" applyFill="1" applyBorder="1" applyAlignment="1" applyProtection="1">
      <alignment/>
      <protection locked="0"/>
    </xf>
    <xf numFmtId="209" fontId="14" fillId="7" borderId="24" xfId="133" applyNumberFormat="1" applyFont="1" applyFill="1" applyBorder="1" applyAlignment="1" applyProtection="1">
      <alignment/>
      <protection locked="0"/>
    </xf>
    <xf numFmtId="211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8" xfId="236" applyNumberFormat="1" applyFont="1" applyFill="1" applyBorder="1" applyAlignment="1" applyProtection="1">
      <alignment horizontal="right" vertical="center" wrapText="1"/>
      <protection/>
    </xf>
    <xf numFmtId="3" fontId="14" fillId="0" borderId="38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200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9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200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1" fillId="0" borderId="40" xfId="242" applyFont="1" applyFill="1" applyBorder="1" applyAlignment="1" applyProtection="1">
      <alignment horizontal="center" vertical="center" wrapText="1"/>
      <protection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8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8" xfId="2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8" xfId="243" applyFont="1" applyFill="1" applyBorder="1" applyAlignment="1" applyProtection="1">
      <alignment horizontal="center" vertical="center" textRotation="90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8" xfId="235" applyFont="1" applyFill="1" applyBorder="1" applyAlignment="1" applyProtection="1">
      <alignment horizontal="center" vertical="center" wrapText="1"/>
      <protection/>
    </xf>
    <xf numFmtId="0" fontId="16" fillId="0" borderId="39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8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8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45135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1494</v>
      </c>
    </row>
    <row r="12" spans="2:3" ht="15.75">
      <c r="B12" s="24" t="s">
        <v>238</v>
      </c>
      <c r="C12" s="267" t="s">
        <v>1495</v>
      </c>
    </row>
    <row r="13" spans="2:3" ht="15.75">
      <c r="B13" s="24" t="s">
        <v>239</v>
      </c>
      <c r="C13" s="267" t="s">
        <v>1496</v>
      </c>
    </row>
    <row r="14" spans="2:3" ht="15.75">
      <c r="B14" s="24" t="s">
        <v>240</v>
      </c>
      <c r="C14" s="267" t="s">
        <v>1497</v>
      </c>
    </row>
    <row r="15" spans="2:3" ht="15.75">
      <c r="B15" s="24" t="s">
        <v>241</v>
      </c>
      <c r="C15" s="267" t="s">
        <v>1498</v>
      </c>
    </row>
    <row r="16" spans="2:3" ht="15.75">
      <c r="B16" s="27" t="s">
        <v>242</v>
      </c>
      <c r="C16" s="268" t="s">
        <v>1499</v>
      </c>
    </row>
    <row r="17" spans="2:3" ht="15.75">
      <c r="B17" s="27" t="s">
        <v>243</v>
      </c>
      <c r="C17" s="489" t="s">
        <v>1500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89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НДФ ДСК ХОРИЗОНТ 2040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30.06.2023 г.</v>
      </c>
      <c r="C4" s="660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НДФ ДСК ХОРИЗОНТ 2040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30.06.2023 г.</v>
      </c>
      <c r="B4" s="697"/>
      <c r="C4" s="697"/>
      <c r="D4" s="697"/>
      <c r="E4" s="76" t="s">
        <v>914</v>
      </c>
      <c r="F4" s="224">
        <f>ReportedCompletionDate</f>
        <v>45135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4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НДФ ДСК ХОРИЗОНТ 2040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30.06.2023 г.</v>
      </c>
      <c r="B4" s="698"/>
      <c r="C4" s="698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НДФ ДСК ХОРИЗОНТ 2040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45135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7">
      <selection activeCell="H47" sqref="H47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13" sqref="E13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НДФ ДСК ХОРИЗОНТ 2040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425838</v>
      </c>
      <c r="E11" s="347">
        <f>'1-SB'!D47</f>
        <v>421350</v>
      </c>
      <c r="F11" s="345"/>
    </row>
    <row r="12" spans="2:6" ht="15.75">
      <c r="B12" s="341"/>
      <c r="C12" s="341" t="s">
        <v>1353</v>
      </c>
      <c r="D12" s="346">
        <f>'1-SB'!G47</f>
        <v>425838</v>
      </c>
      <c r="E12" s="347">
        <f>'1-SB'!H47</f>
        <v>421350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349237</v>
      </c>
      <c r="E19" s="346">
        <f>'1-SB'!C25</f>
        <v>349237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349237</v>
      </c>
      <c r="E20" s="356">
        <f>'1-SB'!C22</f>
        <v>349237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428869</v>
      </c>
      <c r="E26" s="360">
        <f>'1-SB'!G11</f>
        <v>428869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186</v>
      </c>
      <c r="E27" s="360">
        <f>'1-SB'!G16</f>
        <v>186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0</v>
      </c>
      <c r="E28" s="360">
        <f>'1-SB'!G19+'1-SB'!G21</f>
        <v>0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-3637</v>
      </c>
      <c r="E29" s="360">
        <f>'1-SB'!G20+'1-SB'!G22</f>
        <v>-3637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425418</v>
      </c>
      <c r="E30" s="362">
        <f>'1-SB'!G24</f>
        <v>425418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420</v>
      </c>
      <c r="F44" s="363">
        <f>D44-E44</f>
        <v>-420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76601</v>
      </c>
      <c r="F47" s="363">
        <f>D47-E47</f>
        <v>-76601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НДФ ДСК Хоризонт 2040</v>
      </c>
      <c r="B3" s="386" t="str">
        <f aca="true" t="shared" si="1" ref="B3:B34">dfRG</f>
        <v>РГ-05-1710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НДФ ДСК Хоризонт 2040</v>
      </c>
      <c r="B4" s="386" t="str">
        <f t="shared" si="1"/>
        <v>РГ-05-1710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НДФ ДСК Хоризонт 2040</v>
      </c>
      <c r="B5" s="386" t="str">
        <f t="shared" si="1"/>
        <v>РГ-05-1710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НДФ ДСК Хоризонт 2040</v>
      </c>
      <c r="B6" s="386" t="str">
        <f t="shared" si="1"/>
        <v>РГ-05-1710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НДФ ДСК Хоризонт 2040</v>
      </c>
      <c r="B7" s="386" t="str">
        <f t="shared" si="1"/>
        <v>РГ-05-1710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НДФ ДСК Хоризонт 2040</v>
      </c>
      <c r="B8" s="386" t="str">
        <f t="shared" si="1"/>
        <v>РГ-05-1710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НДФ ДСК Хоризонт 2040</v>
      </c>
      <c r="B9" s="386" t="str">
        <f t="shared" si="1"/>
        <v>РГ-05-1710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НДФ ДСК Хоризонт 2040</v>
      </c>
      <c r="B10" s="386" t="str">
        <f t="shared" si="1"/>
        <v>РГ-05-1710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НДФ ДСК Хоризонт 2040</v>
      </c>
      <c r="B11" s="386" t="str">
        <f t="shared" si="1"/>
        <v>РГ-05-1710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НДФ ДСК Хоризонт 2040</v>
      </c>
      <c r="B12" s="386" t="str">
        <f t="shared" si="1"/>
        <v>РГ-05-1710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НДФ ДСК Хоризонт 2040</v>
      </c>
      <c r="B13" s="386" t="str">
        <f t="shared" si="1"/>
        <v>РГ-05-1710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НДФ ДСК Хоризонт 2040</v>
      </c>
      <c r="B14" s="386" t="str">
        <f t="shared" si="1"/>
        <v>РГ-05-1710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НДФ ДСК Хоризонт 2040</v>
      </c>
      <c r="B15" s="386" t="str">
        <f t="shared" si="1"/>
        <v>РГ-05-1710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349237</v>
      </c>
    </row>
    <row r="16" spans="1:7" ht="15.75">
      <c r="A16" s="385" t="str">
        <f t="shared" si="0"/>
        <v>НДФ ДСК Хоризонт 2040</v>
      </c>
      <c r="B16" s="386" t="str">
        <f t="shared" si="1"/>
        <v>РГ-05-1710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НДФ ДСК Хоризонт 2040</v>
      </c>
      <c r="B17" s="386" t="str">
        <f t="shared" si="1"/>
        <v>РГ-05-1710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НДФ ДСК Хоризонт 2040</v>
      </c>
      <c r="B18" s="386" t="str">
        <f t="shared" si="1"/>
        <v>РГ-05-1710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349237</v>
      </c>
    </row>
    <row r="19" spans="1:7" ht="15.75">
      <c r="A19" s="385" t="str">
        <f t="shared" si="0"/>
        <v>НДФ ДСК Хоризонт 2040</v>
      </c>
      <c r="B19" s="386" t="str">
        <f t="shared" si="1"/>
        <v>РГ-05-1710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НДФ ДСК Хоризонт 2040</v>
      </c>
      <c r="B20" s="386" t="str">
        <f t="shared" si="1"/>
        <v>РГ-05-1710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0</v>
      </c>
    </row>
    <row r="21" spans="1:7" ht="15.75">
      <c r="A21" s="385" t="str">
        <f t="shared" si="0"/>
        <v>НДФ ДСК Хоризонт 2040</v>
      </c>
      <c r="B21" s="386" t="str">
        <f t="shared" si="1"/>
        <v>РГ-05-1710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НДФ ДСК Хоризонт 2040</v>
      </c>
      <c r="B22" s="386" t="str">
        <f t="shared" si="1"/>
        <v>РГ-05-1710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НДФ ДСК Хоризонт 2040</v>
      </c>
      <c r="B23" s="386" t="str">
        <f t="shared" si="1"/>
        <v>РГ-05-1710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НДФ ДСК Хоризонт 2040</v>
      </c>
      <c r="B24" s="386" t="str">
        <f t="shared" si="1"/>
        <v>РГ-05-1710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НДФ ДСК Хоризонт 2040</v>
      </c>
      <c r="B25" s="386" t="str">
        <f t="shared" si="1"/>
        <v>РГ-05-1710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НДФ ДСК Хоризонт 2040</v>
      </c>
      <c r="B26" s="386" t="str">
        <f t="shared" si="1"/>
        <v>РГ-05-1710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76601</v>
      </c>
    </row>
    <row r="27" spans="1:7" ht="15.75">
      <c r="A27" s="385" t="str">
        <f t="shared" si="0"/>
        <v>НДФ ДСК Хоризонт 2040</v>
      </c>
      <c r="B27" s="386" t="str">
        <f t="shared" si="1"/>
        <v>РГ-05-1710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НДФ ДСК Хоризонт 2040</v>
      </c>
      <c r="B28" s="386" t="str">
        <f t="shared" si="1"/>
        <v>РГ-05-1710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НДФ ДСК Хоризонт 2040</v>
      </c>
      <c r="B29" s="386" t="str">
        <f t="shared" si="1"/>
        <v>РГ-05-1710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НДФ ДСК Хоризонт 2040</v>
      </c>
      <c r="B30" s="386" t="str">
        <f t="shared" si="1"/>
        <v>РГ-05-1710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76601</v>
      </c>
    </row>
    <row r="31" spans="1:7" ht="15.75">
      <c r="A31" s="385" t="str">
        <f t="shared" si="0"/>
        <v>НДФ ДСК Хоризонт 2040</v>
      </c>
      <c r="B31" s="386" t="str">
        <f t="shared" si="1"/>
        <v>РГ-05-1710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НДФ ДСК Хоризонт 2040</v>
      </c>
      <c r="B32" s="386" t="str">
        <f t="shared" si="1"/>
        <v>РГ-05-1710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НДФ ДСК Хоризонт 2040</v>
      </c>
      <c r="B33" s="386" t="str">
        <f t="shared" si="1"/>
        <v>РГ-05-1710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НДФ ДСК Хоризонт 2040</v>
      </c>
      <c r="B34" s="386" t="str">
        <f t="shared" si="1"/>
        <v>РГ-05-1710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НДФ ДСК Хоризонт 2040</v>
      </c>
      <c r="B35" s="386" t="str">
        <f aca="true" t="shared" si="4" ref="B35:B58">dfRG</f>
        <v>РГ-05-1710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НДФ ДСК Хоризонт 2040</v>
      </c>
      <c r="B36" s="386" t="str">
        <f t="shared" si="4"/>
        <v>РГ-05-1710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НДФ ДСК Хоризонт 2040</v>
      </c>
      <c r="B37" s="386" t="str">
        <f t="shared" si="4"/>
        <v>РГ-05-1710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НДФ ДСК Хоризонт 2040</v>
      </c>
      <c r="B38" s="386" t="str">
        <f t="shared" si="4"/>
        <v>РГ-05-1710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425838</v>
      </c>
    </row>
    <row r="39" spans="1:7" ht="15.75">
      <c r="A39" s="385" t="str">
        <f t="shared" si="3"/>
        <v>НДФ ДСК Хоризонт 2040</v>
      </c>
      <c r="B39" s="386" t="str">
        <f t="shared" si="4"/>
        <v>РГ-05-1710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425838</v>
      </c>
    </row>
    <row r="40" spans="1:7" ht="15.75">
      <c r="A40" s="404" t="str">
        <f t="shared" si="3"/>
        <v>НДФ ДСК Хоризонт 2040</v>
      </c>
      <c r="B40" s="405" t="str">
        <f t="shared" si="4"/>
        <v>РГ-05-1710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НДФ ДСК Хоризонт 2040</v>
      </c>
      <c r="B41" s="405" t="str">
        <f t="shared" si="4"/>
        <v>РГ-05-1710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428869</v>
      </c>
    </row>
    <row r="42" spans="1:7" ht="15.75">
      <c r="A42" s="404" t="str">
        <f t="shared" si="3"/>
        <v>НДФ ДСК Хоризонт 2040</v>
      </c>
      <c r="B42" s="405" t="str">
        <f t="shared" si="4"/>
        <v>РГ-05-1710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НДФ ДСК Хоризонт 2040</v>
      </c>
      <c r="B43" s="405" t="str">
        <f t="shared" si="4"/>
        <v>РГ-05-1710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186</v>
      </c>
    </row>
    <row r="44" spans="1:7" ht="15.75">
      <c r="A44" s="404" t="str">
        <f t="shared" si="3"/>
        <v>НДФ ДСК Хоризонт 2040</v>
      </c>
      <c r="B44" s="405" t="str">
        <f t="shared" si="4"/>
        <v>РГ-05-1710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НДФ ДСК Хоризонт 2040</v>
      </c>
      <c r="B45" s="405" t="str">
        <f t="shared" si="4"/>
        <v>РГ-05-1710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НДФ ДСК Хоризонт 2040</v>
      </c>
      <c r="B46" s="405" t="str">
        <f t="shared" si="4"/>
        <v>РГ-05-1710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186</v>
      </c>
    </row>
    <row r="47" spans="1:7" ht="15.75">
      <c r="A47" s="404" t="str">
        <f t="shared" si="3"/>
        <v>НДФ ДСК Хоризонт 2040</v>
      </c>
      <c r="B47" s="405" t="str">
        <f t="shared" si="4"/>
        <v>РГ-05-1710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НДФ ДСК Хоризонт 2040</v>
      </c>
      <c r="B48" s="405" t="str">
        <f t="shared" si="4"/>
        <v>РГ-05-1710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-1433</v>
      </c>
    </row>
    <row r="49" spans="1:7" ht="15.75">
      <c r="A49" s="404" t="str">
        <f t="shared" si="3"/>
        <v>НДФ ДСК Хоризонт 2040</v>
      </c>
      <c r="B49" s="405" t="str">
        <f t="shared" si="4"/>
        <v>РГ-05-1710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0</v>
      </c>
    </row>
    <row r="50" spans="1:7" ht="15.75">
      <c r="A50" s="404" t="str">
        <f t="shared" si="3"/>
        <v>НДФ ДСК Хоризонт 2040</v>
      </c>
      <c r="B50" s="405" t="str">
        <f t="shared" si="4"/>
        <v>РГ-05-1710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-1433</v>
      </c>
    </row>
    <row r="51" spans="1:7" ht="15.75">
      <c r="A51" s="404" t="str">
        <f t="shared" si="3"/>
        <v>НДФ ДСК Хоризонт 2040</v>
      </c>
      <c r="B51" s="405" t="str">
        <f t="shared" si="4"/>
        <v>РГ-05-1710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НДФ ДСК Хоризонт 2040</v>
      </c>
      <c r="B52" s="405" t="str">
        <f t="shared" si="4"/>
        <v>РГ-05-1710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-2204</v>
      </c>
    </row>
    <row r="53" spans="1:7" ht="15.75">
      <c r="A53" s="404" t="str">
        <f t="shared" si="3"/>
        <v>НДФ ДСК Хоризонт 2040</v>
      </c>
      <c r="B53" s="405" t="str">
        <f t="shared" si="4"/>
        <v>РГ-05-1710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-3637</v>
      </c>
    </row>
    <row r="54" spans="1:7" ht="15.75">
      <c r="A54" s="404" t="str">
        <f t="shared" si="3"/>
        <v>НДФ ДСК Хоризонт 2040</v>
      </c>
      <c r="B54" s="405" t="str">
        <f t="shared" si="4"/>
        <v>РГ-05-1710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425418</v>
      </c>
    </row>
    <row r="55" spans="1:7" ht="15.75">
      <c r="A55" s="404" t="str">
        <f t="shared" si="3"/>
        <v>НДФ ДСК Хоризонт 2040</v>
      </c>
      <c r="B55" s="405" t="str">
        <f t="shared" si="4"/>
        <v>РГ-05-1710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НДФ ДСК Хоризонт 2040</v>
      </c>
      <c r="B56" s="405" t="str">
        <f t="shared" si="4"/>
        <v>РГ-05-1710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НДФ ДСК Хоризонт 2040</v>
      </c>
      <c r="B57" s="405" t="str">
        <f t="shared" si="4"/>
        <v>РГ-05-1710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420</v>
      </c>
    </row>
    <row r="58" spans="1:7" ht="15.75">
      <c r="A58" s="404" t="str">
        <f t="shared" si="3"/>
        <v>НДФ ДСК Хоризонт 2040</v>
      </c>
      <c r="B58" s="405" t="str">
        <f t="shared" si="4"/>
        <v>РГ-05-1710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420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0</v>
      </c>
    </row>
    <row r="60" spans="1:7" ht="15.75">
      <c r="A60" s="404" t="str">
        <f aca="true" t="shared" si="6" ref="A60:A81">dfName</f>
        <v>НДФ ДСК Хоризонт 2040</v>
      </c>
      <c r="B60" s="405" t="str">
        <f aca="true" t="shared" si="7" ref="B60:B81">dfRG</f>
        <v>РГ-05-1710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НДФ ДСК Хоризонт 2040</v>
      </c>
      <c r="B61" s="405" t="str">
        <f t="shared" si="7"/>
        <v>РГ-05-1710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НДФ ДСК Хоризонт 2040</v>
      </c>
      <c r="B62" s="405" t="str">
        <f t="shared" si="7"/>
        <v>РГ-05-1710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НДФ ДСК Хоризонт 2040</v>
      </c>
      <c r="B63" s="405" t="str">
        <f t="shared" si="7"/>
        <v>РГ-05-1710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НДФ ДСК Хоризонт 2040</v>
      </c>
      <c r="B64" s="405" t="str">
        <f t="shared" si="7"/>
        <v>РГ-05-1710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НДФ ДСК Хоризонт 2040</v>
      </c>
      <c r="B65" s="405" t="str">
        <f t="shared" si="7"/>
        <v>РГ-05-1710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НДФ ДСК Хоризонт 2040</v>
      </c>
      <c r="B66" s="405" t="str">
        <f t="shared" si="7"/>
        <v>РГ-05-1710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НДФ ДСК Хоризонт 2040</v>
      </c>
      <c r="B67" s="405" t="str">
        <f t="shared" si="7"/>
        <v>РГ-05-1710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НДФ ДСК Хоризонт 2040</v>
      </c>
      <c r="B68" s="405" t="str">
        <f t="shared" si="7"/>
        <v>РГ-05-1710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НДФ ДСК Хоризонт 2040</v>
      </c>
      <c r="B69" s="405" t="str">
        <f t="shared" si="7"/>
        <v>РГ-05-1710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420</v>
      </c>
    </row>
    <row r="70" spans="1:7" ht="15.75">
      <c r="A70" s="404" t="str">
        <f t="shared" si="6"/>
        <v>НДФ ДСК Хоризонт 2040</v>
      </c>
      <c r="B70" s="405" t="str">
        <f t="shared" si="7"/>
        <v>РГ-05-1710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425838</v>
      </c>
    </row>
    <row r="71" spans="1:7" ht="15.75">
      <c r="A71" s="422" t="str">
        <f t="shared" si="6"/>
        <v>НДФ ДСК Хоризонт 2040</v>
      </c>
      <c r="B71" s="423" t="str">
        <f t="shared" si="7"/>
        <v>РГ-05-1710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НДФ ДСК Хоризонт 2040</v>
      </c>
      <c r="B72" s="423" t="str">
        <f t="shared" si="7"/>
        <v>РГ-05-1710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НДФ ДСК Хоризонт 2040</v>
      </c>
      <c r="B73" s="423" t="str">
        <f t="shared" si="7"/>
        <v>РГ-05-1710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НДФ ДСК Хоризонт 2040</v>
      </c>
      <c r="B74" s="423" t="str">
        <f t="shared" si="7"/>
        <v>РГ-05-1710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НДФ ДСК Хоризонт 2040</v>
      </c>
      <c r="B75" s="423" t="str">
        <f t="shared" si="7"/>
        <v>РГ-05-1710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6850</v>
      </c>
    </row>
    <row r="76" spans="1:7" ht="15.75">
      <c r="A76" s="422" t="str">
        <f t="shared" si="6"/>
        <v>НДФ ДСК Хоризонт 2040</v>
      </c>
      <c r="B76" s="423" t="str">
        <f t="shared" si="7"/>
        <v>РГ-05-1710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2</v>
      </c>
    </row>
    <row r="77" spans="1:7" ht="15.75">
      <c r="A77" s="422" t="str">
        <f t="shared" si="6"/>
        <v>НДФ ДСК Хоризонт 2040</v>
      </c>
      <c r="B77" s="423" t="str">
        <f t="shared" si="7"/>
        <v>РГ-05-1710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72</v>
      </c>
    </row>
    <row r="78" spans="1:7" ht="15.75">
      <c r="A78" s="422" t="str">
        <f t="shared" si="6"/>
        <v>НДФ ДСК Хоризонт 2040</v>
      </c>
      <c r="B78" s="423" t="str">
        <f t="shared" si="7"/>
        <v>РГ-05-1710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6924</v>
      </c>
    </row>
    <row r="79" spans="1:7" ht="15.75">
      <c r="A79" s="422" t="str">
        <f t="shared" si="6"/>
        <v>НДФ ДСК Хоризонт 2040</v>
      </c>
      <c r="B79" s="423" t="str">
        <f t="shared" si="7"/>
        <v>РГ-05-1710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НДФ ДСК Хоризонт 2040</v>
      </c>
      <c r="B80" s="423" t="str">
        <f t="shared" si="7"/>
        <v>РГ-05-1710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НДФ ДСК Хоризонт 2040</v>
      </c>
      <c r="B81" s="423" t="str">
        <f t="shared" si="7"/>
        <v>РГ-05-1710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2281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НДФ ДСК Хоризонт 2040</v>
      </c>
      <c r="B83" s="423" t="str">
        <f aca="true" t="shared" si="10" ref="B83:B109">dfRG</f>
        <v>РГ-05-1710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НДФ ДСК Хоризонт 2040</v>
      </c>
      <c r="B84" s="423" t="str">
        <f t="shared" si="10"/>
        <v>РГ-05-1710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НДФ ДСК Хоризонт 2040</v>
      </c>
      <c r="B85" s="423" t="str">
        <f t="shared" si="10"/>
        <v>РГ-05-1710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2281</v>
      </c>
    </row>
    <row r="86" spans="1:7" ht="15.75">
      <c r="A86" s="422" t="str">
        <f t="shared" si="9"/>
        <v>НДФ ДСК Хоризонт 2040</v>
      </c>
      <c r="B86" s="423" t="str">
        <f t="shared" si="10"/>
        <v>РГ-05-1710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9205</v>
      </c>
    </row>
    <row r="87" spans="1:7" ht="15.75">
      <c r="A87" s="422" t="str">
        <f t="shared" si="9"/>
        <v>НДФ ДСК Хоризонт 2040</v>
      </c>
      <c r="B87" s="423" t="str">
        <f t="shared" si="10"/>
        <v>РГ-05-1710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НДФ ДСК Хоризонт 2040</v>
      </c>
      <c r="B88" s="423" t="str">
        <f t="shared" si="10"/>
        <v>РГ-05-1710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НДФ ДСК Хоризонт 2040</v>
      </c>
      <c r="B89" s="423" t="str">
        <f t="shared" si="10"/>
        <v>РГ-05-1710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НДФ ДСК Хоризонт 2040</v>
      </c>
      <c r="B90" s="423" t="str">
        <f t="shared" si="10"/>
        <v>РГ-05-1710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9205</v>
      </c>
    </row>
    <row r="91" spans="1:7" ht="15.75">
      <c r="A91" s="433" t="str">
        <f t="shared" si="9"/>
        <v>НДФ ДСК Хоризонт 2040</v>
      </c>
      <c r="B91" s="434" t="str">
        <f t="shared" si="10"/>
        <v>РГ-05-1710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НДФ ДСК Хоризонт 2040</v>
      </c>
      <c r="B92" s="434" t="str">
        <f t="shared" si="10"/>
        <v>РГ-05-1710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НДФ ДСК Хоризонт 2040</v>
      </c>
      <c r="B93" s="434" t="str">
        <f t="shared" si="10"/>
        <v>РГ-05-1710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НДФ ДСК Хоризонт 2040</v>
      </c>
      <c r="B94" s="434" t="str">
        <f t="shared" si="10"/>
        <v>РГ-05-1710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НДФ ДСК Хоризонт 2040</v>
      </c>
      <c r="B95" s="434" t="str">
        <f t="shared" si="10"/>
        <v>РГ-05-1710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7001</v>
      </c>
    </row>
    <row r="96" spans="1:7" ht="15.75">
      <c r="A96" s="433" t="str">
        <f t="shared" si="9"/>
        <v>НДФ ДСК Хоризонт 2040</v>
      </c>
      <c r="B96" s="434" t="str">
        <f t="shared" si="10"/>
        <v>РГ-05-1710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НДФ ДСК Хоризонт 2040</v>
      </c>
      <c r="B97" s="434" t="str">
        <f t="shared" si="10"/>
        <v>РГ-05-1710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НДФ ДСК Хоризонт 2040</v>
      </c>
      <c r="B98" s="434" t="str">
        <f t="shared" si="10"/>
        <v>РГ-05-1710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НДФ ДСК Хоризонт 2040</v>
      </c>
      <c r="B99" s="434" t="str">
        <f t="shared" si="10"/>
        <v>РГ-05-1710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7001</v>
      </c>
    </row>
    <row r="100" spans="1:7" ht="15.75">
      <c r="A100" s="433" t="str">
        <f t="shared" si="9"/>
        <v>НДФ ДСК Хоризонт 2040</v>
      </c>
      <c r="B100" s="434" t="str">
        <f t="shared" si="10"/>
        <v>РГ-05-1710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НДФ ДСК Хоризонт 2040</v>
      </c>
      <c r="B101" s="434" t="str">
        <f t="shared" si="10"/>
        <v>РГ-05-1710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НДФ ДСК Хоризонт 2040</v>
      </c>
      <c r="B102" s="434" t="str">
        <f t="shared" si="10"/>
        <v>РГ-05-1710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7001</v>
      </c>
    </row>
    <row r="103" spans="1:7" ht="15.75">
      <c r="A103" s="433" t="str">
        <f t="shared" si="9"/>
        <v>НДФ ДСК Хоризонт 2040</v>
      </c>
      <c r="B103" s="434" t="str">
        <f t="shared" si="10"/>
        <v>РГ-05-1710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2204</v>
      </c>
    </row>
    <row r="104" spans="1:7" ht="15.75">
      <c r="A104" s="433" t="str">
        <f t="shared" si="9"/>
        <v>НДФ ДСК Хоризонт 2040</v>
      </c>
      <c r="B104" s="434" t="str">
        <f t="shared" si="10"/>
        <v>РГ-05-1710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НДФ ДСК Хоризонт 2040</v>
      </c>
      <c r="B105" s="434" t="str">
        <f t="shared" si="10"/>
        <v>РГ-05-1710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2204</v>
      </c>
    </row>
    <row r="106" spans="1:7" ht="15.75">
      <c r="A106" s="433" t="str">
        <f t="shared" si="9"/>
        <v>НДФ ДСК Хоризонт 2040</v>
      </c>
      <c r="B106" s="434" t="str">
        <f t="shared" si="10"/>
        <v>РГ-05-1710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9205</v>
      </c>
    </row>
    <row r="107" spans="1:7" ht="15.75">
      <c r="A107" s="445" t="str">
        <f t="shared" si="9"/>
        <v>НДФ ДСК Хоризонт 2040</v>
      </c>
      <c r="B107" s="446" t="str">
        <f t="shared" si="10"/>
        <v>РГ-05-1710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НДФ ДСК Хоризонт 2040</v>
      </c>
      <c r="B108" s="446" t="str">
        <f t="shared" si="10"/>
        <v>РГ-05-1710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6272</v>
      </c>
    </row>
    <row r="109" spans="1:7" ht="31.5">
      <c r="A109" s="445" t="str">
        <f t="shared" si="9"/>
        <v>НДФ ДСК Хоризонт 2040</v>
      </c>
      <c r="B109" s="446" t="str">
        <f t="shared" si="10"/>
        <v>РГ-05-1710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НДФ ДСК Хоризонт 2040</v>
      </c>
      <c r="B110" s="446" t="str">
        <f aca="true" t="shared" si="13" ref="B110:B141">dfRG</f>
        <v>РГ-05-1710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НДФ ДСК Хоризонт 2040</v>
      </c>
      <c r="B111" s="446" t="str">
        <f t="shared" si="13"/>
        <v>РГ-05-1710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НДФ ДСК Хоризонт 2040</v>
      </c>
      <c r="B112" s="446" t="str">
        <f t="shared" si="13"/>
        <v>РГ-05-1710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НДФ ДСК Хоризонт 2040</v>
      </c>
      <c r="B113" s="446" t="str">
        <f t="shared" si="13"/>
        <v>РГ-05-1710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НДФ ДСК Хоризонт 2040</v>
      </c>
      <c r="B114" s="446" t="str">
        <f t="shared" si="13"/>
        <v>РГ-05-1710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6272</v>
      </c>
    </row>
    <row r="115" spans="1:7" ht="15.75">
      <c r="A115" s="445" t="str">
        <f t="shared" si="12"/>
        <v>НДФ ДСК Хоризонт 2040</v>
      </c>
      <c r="B115" s="446" t="str">
        <f t="shared" si="13"/>
        <v>РГ-05-1710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НДФ ДСК Хоризонт 2040</v>
      </c>
      <c r="B116" s="446" t="str">
        <f t="shared" si="13"/>
        <v>РГ-05-1710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-47883</v>
      </c>
    </row>
    <row r="117" spans="1:7" ht="31.5">
      <c r="A117" s="445" t="str">
        <f t="shared" si="12"/>
        <v>НДФ ДСК Хоризонт 2040</v>
      </c>
      <c r="B117" s="446" t="str">
        <f t="shared" si="13"/>
        <v>РГ-05-1710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НДФ ДСК Хоризонт 2040</v>
      </c>
      <c r="B118" s="446" t="str">
        <f t="shared" si="13"/>
        <v>РГ-05-1710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-99</v>
      </c>
    </row>
    <row r="119" spans="1:7" ht="15.75">
      <c r="A119" s="445" t="str">
        <f t="shared" si="12"/>
        <v>НДФ ДСК Хоризонт 2040</v>
      </c>
      <c r="B119" s="446" t="str">
        <f t="shared" si="13"/>
        <v>РГ-05-1710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НДФ ДСК Хоризонт 2040</v>
      </c>
      <c r="B120" s="446" t="str">
        <f t="shared" si="13"/>
        <v>РГ-05-1710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0</v>
      </c>
    </row>
    <row r="121" spans="1:7" ht="15.75">
      <c r="A121" s="445" t="str">
        <f t="shared" si="12"/>
        <v>НДФ ДСК Хоризонт 2040</v>
      </c>
      <c r="B121" s="446" t="str">
        <f t="shared" si="13"/>
        <v>РГ-05-1710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-1604</v>
      </c>
    </row>
    <row r="122" spans="1:7" ht="15.75">
      <c r="A122" s="445" t="str">
        <f t="shared" si="12"/>
        <v>НДФ ДСК Хоризонт 2040</v>
      </c>
      <c r="B122" s="446" t="str">
        <f t="shared" si="13"/>
        <v>РГ-05-1710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-2</v>
      </c>
    </row>
    <row r="123" spans="1:7" ht="15.75">
      <c r="A123" s="445" t="str">
        <f t="shared" si="12"/>
        <v>НДФ ДСК Хоризонт 2040</v>
      </c>
      <c r="B123" s="446" t="str">
        <f t="shared" si="13"/>
        <v>РГ-05-1710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НДФ ДСК Хоризонт 2040</v>
      </c>
      <c r="B124" s="446" t="str">
        <f t="shared" si="13"/>
        <v>РГ-05-1710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-49588</v>
      </c>
    </row>
    <row r="125" spans="1:7" ht="15.75">
      <c r="A125" s="445" t="str">
        <f t="shared" si="12"/>
        <v>НДФ ДСК Хоризонт 2040</v>
      </c>
      <c r="B125" s="446" t="str">
        <f t="shared" si="13"/>
        <v>РГ-05-1710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НДФ ДСК Хоризонт 2040</v>
      </c>
      <c r="B126" s="446" t="str">
        <f t="shared" si="13"/>
        <v>РГ-05-1710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НДФ ДСК Хоризонт 2040</v>
      </c>
      <c r="B127" s="446" t="str">
        <f t="shared" si="13"/>
        <v>РГ-05-1710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НДФ ДСК Хоризонт 2040</v>
      </c>
      <c r="B128" s="446" t="str">
        <f t="shared" si="13"/>
        <v>РГ-05-1710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НДФ ДСК Хоризонт 2040</v>
      </c>
      <c r="B129" s="446" t="str">
        <f t="shared" si="13"/>
        <v>РГ-05-1710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НДФ ДСК Хоризонт 2040</v>
      </c>
      <c r="B130" s="446" t="str">
        <f t="shared" si="13"/>
        <v>РГ-05-1710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-230</v>
      </c>
    </row>
    <row r="131" spans="1:7" ht="31.5">
      <c r="A131" s="445" t="str">
        <f t="shared" si="12"/>
        <v>НДФ ДСК Хоризонт 2040</v>
      </c>
      <c r="B131" s="446" t="str">
        <f t="shared" si="13"/>
        <v>РГ-05-1710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-230</v>
      </c>
    </row>
    <row r="132" spans="1:7" ht="31.5">
      <c r="A132" s="445" t="str">
        <f t="shared" si="12"/>
        <v>НДФ ДСК Хоризонт 2040</v>
      </c>
      <c r="B132" s="446" t="str">
        <f t="shared" si="13"/>
        <v>РГ-05-1710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-43546</v>
      </c>
    </row>
    <row r="133" spans="1:7" ht="31.5">
      <c r="A133" s="445" t="str">
        <f t="shared" si="12"/>
        <v>НДФ ДСК Хоризонт 2040</v>
      </c>
      <c r="B133" s="446" t="str">
        <f t="shared" si="13"/>
        <v>РГ-05-1710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392783</v>
      </c>
    </row>
    <row r="134" spans="1:7" ht="31.5">
      <c r="A134" s="445" t="str">
        <f t="shared" si="12"/>
        <v>НДФ ДСК Хоризонт 2040</v>
      </c>
      <c r="B134" s="446" t="str">
        <f t="shared" si="13"/>
        <v>РГ-05-1710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349237</v>
      </c>
    </row>
    <row r="135" spans="1:7" ht="15.75">
      <c r="A135" s="445" t="str">
        <f t="shared" si="12"/>
        <v>НДФ ДСК Хоризонт 2040</v>
      </c>
      <c r="B135" s="446" t="str">
        <f t="shared" si="13"/>
        <v>РГ-05-1710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349237</v>
      </c>
    </row>
    <row r="136" spans="1:7" ht="31.5">
      <c r="A136" s="433" t="str">
        <f t="shared" si="12"/>
        <v>НДФ ДСК Хоризонт 2040</v>
      </c>
      <c r="B136" s="434" t="str">
        <f t="shared" si="13"/>
        <v>РГ-05-1710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274862</v>
      </c>
    </row>
    <row r="137" spans="1:7" ht="31.5">
      <c r="A137" s="433" t="str">
        <f t="shared" si="12"/>
        <v>НДФ ДСК Хоризонт 2040</v>
      </c>
      <c r="B137" s="434" t="str">
        <f t="shared" si="13"/>
        <v>РГ-05-1710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421350</v>
      </c>
    </row>
    <row r="138" spans="1:7" ht="31.5">
      <c r="A138" s="433" t="str">
        <f t="shared" si="12"/>
        <v>НДФ ДСК Хоризонт 2040</v>
      </c>
      <c r="B138" s="434" t="str">
        <f t="shared" si="13"/>
        <v>РГ-05-1710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НДФ ДСК Хоризонт 2040</v>
      </c>
      <c r="B139" s="434" t="str">
        <f t="shared" si="13"/>
        <v>РГ-05-1710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НДФ ДСК Хоризонт 2040</v>
      </c>
      <c r="B140" s="434" t="str">
        <f t="shared" si="13"/>
        <v>РГ-05-1710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НДФ ДСК Хоризонт 2040</v>
      </c>
      <c r="B141" s="434" t="str">
        <f t="shared" si="13"/>
        <v>РГ-05-1710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421350</v>
      </c>
    </row>
    <row r="142" spans="1:7" ht="31.5">
      <c r="A142" s="433" t="str">
        <f aca="true" t="shared" si="15" ref="A142:A155">dfName</f>
        <v>НДФ ДСК Хоризонт 2040</v>
      </c>
      <c r="B142" s="434" t="str">
        <f aca="true" t="shared" si="16" ref="B142:B155">dfRG</f>
        <v>РГ-05-1710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6272</v>
      </c>
    </row>
    <row r="143" spans="1:7" ht="31.5">
      <c r="A143" s="433" t="str">
        <f t="shared" si="15"/>
        <v>НДФ ДСК Хоризонт 2040</v>
      </c>
      <c r="B143" s="434" t="str">
        <f t="shared" si="16"/>
        <v>РГ-05-1710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11137</v>
      </c>
    </row>
    <row r="144" spans="1:7" ht="31.5">
      <c r="A144" s="433" t="str">
        <f t="shared" si="15"/>
        <v>НДФ ДСК Хоризонт 2040</v>
      </c>
      <c r="B144" s="434" t="str">
        <f t="shared" si="16"/>
        <v>РГ-05-1710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-4865</v>
      </c>
    </row>
    <row r="145" spans="1:7" ht="31.5">
      <c r="A145" s="433" t="str">
        <f t="shared" si="15"/>
        <v>НДФ ДСК Хоризонт 2040</v>
      </c>
      <c r="B145" s="434" t="str">
        <f t="shared" si="16"/>
        <v>РГ-05-1710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-2204</v>
      </c>
    </row>
    <row r="146" spans="1:7" ht="31.5">
      <c r="A146" s="433" t="str">
        <f t="shared" si="15"/>
        <v>НДФ ДСК Хоризонт 2040</v>
      </c>
      <c r="B146" s="434" t="str">
        <f t="shared" si="16"/>
        <v>РГ-05-1710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НДФ ДСК Хоризонт 2040</v>
      </c>
      <c r="B147" s="434" t="str">
        <f t="shared" si="16"/>
        <v>РГ-05-1710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НДФ ДСК Хоризонт 2040</v>
      </c>
      <c r="B148" s="434" t="str">
        <f t="shared" si="16"/>
        <v>РГ-05-1710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НДФ ДСК Хоризонт 2040</v>
      </c>
      <c r="B149" s="434" t="str">
        <f t="shared" si="16"/>
        <v>РГ-05-1710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НДФ ДСК Хоризонт 2040</v>
      </c>
      <c r="B150" s="434" t="str">
        <f t="shared" si="16"/>
        <v>РГ-05-1710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НДФ ДСК Хоризонт 2040</v>
      </c>
      <c r="B151" s="434" t="str">
        <f t="shared" si="16"/>
        <v>РГ-05-1710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НДФ ДСК Хоризонт 2040</v>
      </c>
      <c r="B152" s="434" t="str">
        <f t="shared" si="16"/>
        <v>РГ-05-1710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НДФ ДСК Хоризонт 2040</v>
      </c>
      <c r="B153" s="434" t="str">
        <f t="shared" si="16"/>
        <v>РГ-05-1710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НДФ ДСК Хоризонт 2040</v>
      </c>
      <c r="B154" s="434" t="str">
        <f t="shared" si="16"/>
        <v>РГ-05-1710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НДФ ДСК Хоризонт 2040</v>
      </c>
      <c r="B155" s="434" t="str">
        <f t="shared" si="16"/>
        <v>РГ-05-1710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НДФ ДСК Хоризонт 2040</v>
      </c>
      <c r="B157" s="434" t="str">
        <f aca="true" t="shared" si="19" ref="B157:B201">dfRG</f>
        <v>РГ-05-1710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425418</v>
      </c>
    </row>
    <row r="158" spans="1:7" ht="31.5">
      <c r="A158" s="433" t="str">
        <f t="shared" si="18"/>
        <v>НДФ ДСК Хоризонт 2040</v>
      </c>
      <c r="B158" s="434" t="str">
        <f t="shared" si="19"/>
        <v>РГ-05-1710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НДФ ДСК Хоризонт 2040</v>
      </c>
      <c r="B159" s="434" t="str">
        <f t="shared" si="19"/>
        <v>РГ-05-1710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425418</v>
      </c>
    </row>
    <row r="160" spans="1:7" ht="15.75">
      <c r="A160" s="474" t="str">
        <f t="shared" si="18"/>
        <v>НДФ ДСК Хоризонт 2040</v>
      </c>
      <c r="B160" s="475" t="str">
        <f t="shared" si="19"/>
        <v>РГ-05-1710</v>
      </c>
      <c r="C160" s="476">
        <f t="shared" si="20"/>
        <v>45107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НДФ ДСК Хоризонт 2040</v>
      </c>
      <c r="B161" s="475" t="str">
        <f t="shared" si="19"/>
        <v>РГ-05-1710</v>
      </c>
      <c r="C161" s="476">
        <f t="shared" si="20"/>
        <v>45107</v>
      </c>
      <c r="D161" s="572" t="s">
        <v>1396</v>
      </c>
      <c r="E161" s="573" t="s">
        <v>1374</v>
      </c>
      <c r="F161" s="475" t="s">
        <v>1409</v>
      </c>
      <c r="G161" s="604">
        <f>'5-DI'!D12</f>
        <v>422580.4834</v>
      </c>
    </row>
    <row r="162" spans="1:7" ht="15.75">
      <c r="A162" s="474" t="str">
        <f t="shared" si="18"/>
        <v>НДФ ДСК Хоризонт 2040</v>
      </c>
      <c r="B162" s="475" t="str">
        <f t="shared" si="19"/>
        <v>РГ-05-1710</v>
      </c>
      <c r="C162" s="476">
        <f t="shared" si="20"/>
        <v>45107</v>
      </c>
      <c r="D162" s="572" t="s">
        <v>1397</v>
      </c>
      <c r="E162" s="574" t="s">
        <v>1373</v>
      </c>
      <c r="F162" s="475" t="s">
        <v>1409</v>
      </c>
      <c r="G162" s="604">
        <f>'5-DI'!D13</f>
        <v>428869.1968</v>
      </c>
    </row>
    <row r="163" spans="1:7" ht="15.75">
      <c r="A163" s="474" t="str">
        <f t="shared" si="18"/>
        <v>НДФ ДСК Хоризонт 2040</v>
      </c>
      <c r="B163" s="475" t="str">
        <f t="shared" si="19"/>
        <v>РГ-05-1710</v>
      </c>
      <c r="C163" s="476">
        <f t="shared" si="20"/>
        <v>45107</v>
      </c>
      <c r="D163" s="572" t="s">
        <v>1398</v>
      </c>
      <c r="E163" s="575" t="s">
        <v>1386</v>
      </c>
      <c r="F163" s="475" t="s">
        <v>1409</v>
      </c>
      <c r="G163" s="604">
        <f>'5-DI'!D14</f>
        <v>11188.713399999995</v>
      </c>
    </row>
    <row r="164" spans="1:7" ht="31.5">
      <c r="A164" s="474" t="str">
        <f t="shared" si="18"/>
        <v>НДФ ДСК Хоризонт 2040</v>
      </c>
      <c r="B164" s="475" t="str">
        <f t="shared" si="19"/>
        <v>РГ-05-1710</v>
      </c>
      <c r="C164" s="476">
        <f t="shared" si="20"/>
        <v>45107</v>
      </c>
      <c r="D164" s="572" t="s">
        <v>1399</v>
      </c>
      <c r="E164" s="575" t="s">
        <v>1388</v>
      </c>
      <c r="F164" s="475" t="s">
        <v>1409</v>
      </c>
      <c r="G164" s="605">
        <f>'5-DI'!D15</f>
        <v>11137</v>
      </c>
    </row>
    <row r="165" spans="1:7" ht="15.75">
      <c r="A165" s="474" t="str">
        <f t="shared" si="18"/>
        <v>НДФ ДСК Хоризонт 2040</v>
      </c>
      <c r="B165" s="475" t="str">
        <f t="shared" si="19"/>
        <v>РГ-05-1710</v>
      </c>
      <c r="C165" s="476">
        <f t="shared" si="20"/>
        <v>45107</v>
      </c>
      <c r="D165" s="572" t="s">
        <v>1400</v>
      </c>
      <c r="E165" s="575" t="s">
        <v>1387</v>
      </c>
      <c r="F165" s="475" t="s">
        <v>1409</v>
      </c>
      <c r="G165" s="604">
        <f>'5-DI'!D16</f>
        <v>4900</v>
      </c>
    </row>
    <row r="166" spans="1:7" ht="31.5">
      <c r="A166" s="474" t="str">
        <f t="shared" si="18"/>
        <v>НДФ ДСК Хоризонт 2040</v>
      </c>
      <c r="B166" s="475" t="str">
        <f t="shared" si="19"/>
        <v>РГ-05-1710</v>
      </c>
      <c r="C166" s="476">
        <f t="shared" si="20"/>
        <v>45107</v>
      </c>
      <c r="D166" s="572" t="s">
        <v>1401</v>
      </c>
      <c r="E166" s="575" t="s">
        <v>1389</v>
      </c>
      <c r="F166" s="475" t="s">
        <v>1409</v>
      </c>
      <c r="G166" s="605">
        <f>'5-DI'!D17</f>
        <v>4865</v>
      </c>
    </row>
    <row r="167" spans="1:7" ht="31.5">
      <c r="A167" s="474" t="str">
        <f t="shared" si="18"/>
        <v>НДФ ДСК Хоризонт 2040</v>
      </c>
      <c r="B167" s="475" t="str">
        <f t="shared" si="19"/>
        <v>РГ-05-1710</v>
      </c>
      <c r="C167" s="476">
        <f t="shared" si="20"/>
        <v>45107</v>
      </c>
      <c r="D167" s="572" t="s">
        <v>1402</v>
      </c>
      <c r="E167" s="575" t="s">
        <v>1390</v>
      </c>
      <c r="F167" s="475" t="s">
        <v>1409</v>
      </c>
      <c r="G167" s="604">
        <f>'5-DI'!D18</f>
        <v>0.99709</v>
      </c>
    </row>
    <row r="168" spans="1:7" ht="31.5">
      <c r="A168" s="474" t="str">
        <f t="shared" si="18"/>
        <v>НДФ ДСК Хоризонт 2040</v>
      </c>
      <c r="B168" s="475" t="str">
        <f t="shared" si="19"/>
        <v>РГ-05-1710</v>
      </c>
      <c r="C168" s="476">
        <f t="shared" si="20"/>
        <v>45107</v>
      </c>
      <c r="D168" s="572" t="s">
        <v>1403</v>
      </c>
      <c r="E168" s="575" t="s">
        <v>1391</v>
      </c>
      <c r="F168" s="475" t="s">
        <v>1409</v>
      </c>
      <c r="G168" s="604">
        <f>'5-DI'!D19</f>
        <v>0.99195</v>
      </c>
    </row>
    <row r="169" spans="1:7" ht="15.75">
      <c r="A169" s="474" t="str">
        <f t="shared" si="18"/>
        <v>НДФ ДСК Хоризонт 2040</v>
      </c>
      <c r="B169" s="475" t="str">
        <f t="shared" si="19"/>
        <v>РГ-05-1710</v>
      </c>
      <c r="C169" s="476">
        <f t="shared" si="20"/>
        <v>45107</v>
      </c>
      <c r="D169" s="572" t="s">
        <v>1404</v>
      </c>
      <c r="E169" s="575" t="s">
        <v>1482</v>
      </c>
      <c r="F169" s="475" t="s">
        <v>1409</v>
      </c>
      <c r="G169" s="605">
        <f>'5-DI'!D20</f>
        <v>0</v>
      </c>
    </row>
    <row r="170" spans="1:7" ht="31.5">
      <c r="A170" s="474" t="str">
        <f t="shared" si="18"/>
        <v>НДФ ДСК Хоризонт 2040</v>
      </c>
      <c r="B170" s="475" t="str">
        <f t="shared" si="19"/>
        <v>РГ-05-1710</v>
      </c>
      <c r="C170" s="476">
        <f t="shared" si="20"/>
        <v>45107</v>
      </c>
      <c r="D170" s="572" t="s">
        <v>1484</v>
      </c>
      <c r="E170" s="575" t="s">
        <v>1483</v>
      </c>
      <c r="F170" s="475" t="s">
        <v>1409</v>
      </c>
      <c r="G170" s="604">
        <f>'5-DI'!D21</f>
        <v>0</v>
      </c>
    </row>
    <row r="171" spans="1:7" ht="15.75">
      <c r="A171" s="474" t="str">
        <f t="shared" si="18"/>
        <v>НДФ ДСК Хоризонт 2040</v>
      </c>
      <c r="B171" s="475" t="str">
        <f t="shared" si="19"/>
        <v>РГ-05-1710</v>
      </c>
      <c r="C171" s="476">
        <f t="shared" si="20"/>
        <v>45107</v>
      </c>
      <c r="D171" s="572" t="s">
        <v>1405</v>
      </c>
      <c r="E171" s="576" t="s">
        <v>1392</v>
      </c>
      <c r="F171" s="475" t="s">
        <v>1409</v>
      </c>
      <c r="G171" s="606">
        <f>'5-DI'!D22</f>
        <v>0</v>
      </c>
    </row>
    <row r="172" spans="1:7" ht="15.75">
      <c r="A172" s="474" t="str">
        <f t="shared" si="18"/>
        <v>НДФ ДСК Хоризонт 2040</v>
      </c>
      <c r="B172" s="475" t="str">
        <f t="shared" si="19"/>
        <v>РГ-05-1710</v>
      </c>
      <c r="C172" s="476">
        <f t="shared" si="20"/>
        <v>45107</v>
      </c>
      <c r="D172" s="572" t="s">
        <v>1407</v>
      </c>
      <c r="E172" s="576" t="s">
        <v>1393</v>
      </c>
      <c r="F172" s="475" t="s">
        <v>1409</v>
      </c>
      <c r="G172" s="606">
        <f>'5-DI'!D23</f>
        <v>2024</v>
      </c>
    </row>
    <row r="173" spans="1:7" ht="15.75">
      <c r="A173" s="474" t="str">
        <f t="shared" si="18"/>
        <v>НДФ ДСК Хоризонт 2040</v>
      </c>
      <c r="B173" s="475" t="str">
        <f t="shared" si="19"/>
        <v>РГ-05-1710</v>
      </c>
      <c r="C173" s="476">
        <f t="shared" si="20"/>
        <v>45107</v>
      </c>
      <c r="D173" s="572" t="s">
        <v>1447</v>
      </c>
      <c r="E173" s="576" t="s">
        <v>1394</v>
      </c>
      <c r="F173" s="475" t="s">
        <v>1409</v>
      </c>
      <c r="G173" s="606">
        <f>'5-DI'!D24</f>
        <v>27</v>
      </c>
    </row>
    <row r="174" spans="1:7" ht="15.75">
      <c r="A174" s="474" t="str">
        <f t="shared" si="18"/>
        <v>НДФ ДСК Хоризонт 2040</v>
      </c>
      <c r="B174" s="475" t="str">
        <f t="shared" si="19"/>
        <v>РГ-05-1710</v>
      </c>
      <c r="C174" s="476">
        <f t="shared" si="20"/>
        <v>45107</v>
      </c>
      <c r="D174" s="572" t="s">
        <v>1448</v>
      </c>
      <c r="E174" s="576" t="s">
        <v>1443</v>
      </c>
      <c r="F174" s="475" t="s">
        <v>1409</v>
      </c>
      <c r="G174" s="607">
        <f>'5-DI'!D25</f>
        <v>-0.005155001053064434</v>
      </c>
    </row>
    <row r="175" spans="1:7" ht="15.75">
      <c r="A175" s="474" t="str">
        <f t="shared" si="18"/>
        <v>НДФ ДСК Хоризонт 2040</v>
      </c>
      <c r="B175" s="475" t="str">
        <f t="shared" si="19"/>
        <v>РГ-05-1710</v>
      </c>
      <c r="C175" s="476">
        <f t="shared" si="20"/>
        <v>45107</v>
      </c>
      <c r="D175" s="572" t="s">
        <v>1449</v>
      </c>
      <c r="E175" s="576" t="s">
        <v>1444</v>
      </c>
      <c r="F175" s="475" t="s">
        <v>1409</v>
      </c>
      <c r="G175" s="607">
        <f>'5-DI'!D26</f>
        <v>-0.004493903072067207</v>
      </c>
    </row>
    <row r="176" spans="1:7" ht="15.75">
      <c r="A176" s="474" t="str">
        <f t="shared" si="18"/>
        <v>НДФ ДСК Хоризонт 2040</v>
      </c>
      <c r="B176" s="475" t="str">
        <f t="shared" si="19"/>
        <v>РГ-05-1710</v>
      </c>
      <c r="C176" s="476">
        <f t="shared" si="20"/>
        <v>45107</v>
      </c>
      <c r="D176" s="572" t="s">
        <v>1450</v>
      </c>
      <c r="E176" s="576" t="s">
        <v>1445</v>
      </c>
      <c r="F176" s="475" t="s">
        <v>1409</v>
      </c>
      <c r="G176" s="607">
        <f>'5-DI'!D27</f>
        <v>-0.005553940390379819</v>
      </c>
    </row>
    <row r="177" spans="1:7" ht="15.75">
      <c r="A177" s="474" t="str">
        <f t="shared" si="18"/>
        <v>НДФ ДСК Хоризонт 2040</v>
      </c>
      <c r="B177" s="475" t="str">
        <f t="shared" si="19"/>
        <v>РГ-05-1710</v>
      </c>
      <c r="C177" s="476">
        <f t="shared" si="20"/>
        <v>45107</v>
      </c>
      <c r="D177" s="572" t="s">
        <v>1479</v>
      </c>
      <c r="E177" s="576" t="s">
        <v>1446</v>
      </c>
      <c r="F177" s="475" t="s">
        <v>1409</v>
      </c>
      <c r="G177" s="607">
        <f>'5-DI'!D28</f>
        <v>0.004837641830695178</v>
      </c>
    </row>
    <row r="178" spans="1:7" ht="31.5">
      <c r="A178" s="445" t="str">
        <f t="shared" si="18"/>
        <v>НДФ ДСК Хоризонт 2040</v>
      </c>
      <c r="B178" s="446" t="str">
        <f t="shared" si="19"/>
        <v>РГ-05-1710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НДФ ДСК Хоризонт 2040</v>
      </c>
      <c r="B179" s="446" t="str">
        <f t="shared" si="19"/>
        <v>РГ-05-1710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НДФ ДСК Хоризонт 2040</v>
      </c>
      <c r="B180" s="446" t="str">
        <f t="shared" si="19"/>
        <v>РГ-05-1710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НДФ ДСК Хоризонт 2040</v>
      </c>
      <c r="B181" s="446" t="str">
        <f t="shared" si="19"/>
        <v>РГ-05-1710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НДФ ДСК Хоризонт 2040</v>
      </c>
      <c r="B182" s="446" t="str">
        <f t="shared" si="19"/>
        <v>РГ-05-1710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НДФ ДСК Хоризонт 2040</v>
      </c>
      <c r="B183" s="446" t="str">
        <f t="shared" si="19"/>
        <v>РГ-05-1710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НДФ ДСК Хоризонт 2040</v>
      </c>
      <c r="B184" s="446" t="str">
        <f t="shared" si="19"/>
        <v>РГ-05-1710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НДФ ДСК Хоризонт 2040</v>
      </c>
      <c r="B185" s="466" t="str">
        <f t="shared" si="19"/>
        <v>РГ-05-1710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НДФ ДСК Хоризонт 2040</v>
      </c>
      <c r="B186" s="466" t="str">
        <f t="shared" si="19"/>
        <v>РГ-05-1710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НДФ ДСК Хоризонт 2040</v>
      </c>
      <c r="B187" s="466" t="str">
        <f t="shared" si="19"/>
        <v>РГ-05-1710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НДФ ДСК Хоризонт 2040</v>
      </c>
      <c r="B188" s="466" t="str">
        <f t="shared" si="19"/>
        <v>РГ-05-1710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НДФ ДСК Хоризонт 2040</v>
      </c>
      <c r="B189" s="466" t="str">
        <f t="shared" si="19"/>
        <v>РГ-05-1710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НДФ ДСК Хоризонт 2040</v>
      </c>
      <c r="B190" s="466" t="str">
        <f t="shared" si="19"/>
        <v>РГ-05-1710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НДФ ДСК Хоризонт 2040</v>
      </c>
      <c r="B191" s="466" t="str">
        <f t="shared" si="19"/>
        <v>РГ-05-1710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НДФ ДСК Хоризонт 2040</v>
      </c>
      <c r="B192" s="466" t="str">
        <f t="shared" si="19"/>
        <v>РГ-05-1710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НДФ ДСК Хоризонт 2040</v>
      </c>
      <c r="B193" s="466" t="str">
        <f t="shared" si="19"/>
        <v>РГ-05-1710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НДФ ДСК Хоризонт 2040</v>
      </c>
      <c r="B194" s="466" t="str">
        <f t="shared" si="19"/>
        <v>РГ-05-1710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НДФ ДСК Хоризонт 2040</v>
      </c>
      <c r="B195" s="466" t="str">
        <f t="shared" si="19"/>
        <v>РГ-05-1710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НДФ ДСК Хоризонт 2040</v>
      </c>
      <c r="B196" s="466" t="str">
        <f t="shared" si="19"/>
        <v>РГ-05-1710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НДФ ДСК Хоризонт 2040</v>
      </c>
      <c r="B197" s="466" t="str">
        <f t="shared" si="19"/>
        <v>РГ-05-1710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НДФ ДСК Хоризонт 2040</v>
      </c>
      <c r="B198" s="466" t="str">
        <f t="shared" si="19"/>
        <v>РГ-05-1710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НДФ ДСК Хоризонт 2040</v>
      </c>
      <c r="B199" s="475" t="str">
        <f t="shared" si="19"/>
        <v>РГ-05-1710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НДФ ДСК Хоризонт 2040</v>
      </c>
      <c r="B200" s="475" t="str">
        <f t="shared" si="19"/>
        <v>РГ-05-1710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НДФ ДСК Хоризонт 2040</v>
      </c>
      <c r="B201" s="475" t="str">
        <f t="shared" si="19"/>
        <v>РГ-05-1710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0</v>
      </c>
    </row>
    <row r="202" spans="1:7" ht="15.75">
      <c r="A202" s="474" t="str">
        <f aca="true" t="shared" si="21" ref="A202:A214">dfName</f>
        <v>НДФ ДСК Хоризонт 2040</v>
      </c>
      <c r="B202" s="475" t="str">
        <f aca="true" t="shared" si="22" ref="B202:B214">dfRG</f>
        <v>РГ-05-1710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0</v>
      </c>
    </row>
    <row r="203" spans="1:7" ht="15.75">
      <c r="A203" s="474" t="str">
        <f t="shared" si="21"/>
        <v>НДФ ДСК Хоризонт 2040</v>
      </c>
      <c r="B203" s="475" t="str">
        <f t="shared" si="22"/>
        <v>РГ-05-1710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0</v>
      </c>
    </row>
    <row r="204" spans="1:7" ht="15.75">
      <c r="A204" s="474" t="str">
        <f t="shared" si="21"/>
        <v>НДФ ДСК Хоризонт 2040</v>
      </c>
      <c r="B204" s="475" t="str">
        <f t="shared" si="22"/>
        <v>РГ-05-1710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НДФ ДСК Хоризонт 2040</v>
      </c>
      <c r="B205" s="475" t="str">
        <f t="shared" si="22"/>
        <v>РГ-05-1710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НДФ ДСК Хоризонт 2040</v>
      </c>
      <c r="B206" s="475" t="str">
        <f t="shared" si="22"/>
        <v>РГ-05-1710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НДФ ДСК Хоризонт 2040</v>
      </c>
      <c r="B207" s="475" t="str">
        <f t="shared" si="22"/>
        <v>РГ-05-1710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НДФ ДСК Хоризонт 2040</v>
      </c>
      <c r="B208" s="475" t="str">
        <f t="shared" si="22"/>
        <v>РГ-05-1710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НДФ ДСК Хоризонт 2040</v>
      </c>
      <c r="B209" s="475" t="str">
        <f t="shared" si="22"/>
        <v>РГ-05-1710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НДФ ДСК Хоризонт 2040</v>
      </c>
      <c r="B210" s="475" t="str">
        <f t="shared" si="22"/>
        <v>РГ-05-1710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НДФ ДСК Хоризонт 2040</v>
      </c>
      <c r="B211" s="475" t="str">
        <f t="shared" si="22"/>
        <v>РГ-05-1710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НДФ ДСК Хоризонт 2040</v>
      </c>
      <c r="B212" s="475" t="str">
        <f t="shared" si="22"/>
        <v>РГ-05-1710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НДФ ДСК Хоризонт 2040</v>
      </c>
      <c r="B213" s="475" t="str">
        <f t="shared" si="22"/>
        <v>РГ-05-1710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НДФ ДСК Хоризонт 2040</v>
      </c>
      <c r="B214" s="484" t="str">
        <f t="shared" si="22"/>
        <v>РГ-05-1710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30" sqref="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НДФ ДСК ХОРИЗОНТ 2040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45135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428869</v>
      </c>
      <c r="H11" s="251">
        <v>422581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186</v>
      </c>
      <c r="H13" s="231">
        <v>202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186</v>
      </c>
      <c r="H16" s="252">
        <f>SUM(H13:H15)</f>
        <v>202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-1433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-1433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349237</v>
      </c>
      <c r="D22" s="231">
        <v>392783</v>
      </c>
      <c r="E22" s="286" t="s">
        <v>990</v>
      </c>
      <c r="F22" s="230" t="s">
        <v>991</v>
      </c>
      <c r="G22" s="231">
        <v>-2204</v>
      </c>
      <c r="H22" s="231">
        <v>-1433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-3637</v>
      </c>
      <c r="H23" s="252">
        <f>H19+H21+H20+H22</f>
        <v>-1433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425418</v>
      </c>
      <c r="H24" s="252">
        <f>H11+H16+H23</f>
        <v>421350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349237</v>
      </c>
      <c r="D25" s="252">
        <f>SUM(D21:D24)</f>
        <v>392783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420</v>
      </c>
      <c r="H28" s="244">
        <f>SUM(H29:H31)</f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/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/>
      <c r="H30" s="258"/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76601</v>
      </c>
      <c r="D33" s="258">
        <v>28567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76601</v>
      </c>
      <c r="D37" s="243">
        <f>SUM(D32:D36)+D27</f>
        <v>28567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420</v>
      </c>
      <c r="H40" s="259">
        <f>SUM(H32:H39)+H28+H27</f>
        <v>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425838</v>
      </c>
      <c r="D45" s="259">
        <f>D25+D37+D43+D44</f>
        <v>421350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425838</v>
      </c>
      <c r="D47" s="608">
        <f>D18+D45</f>
        <v>421350</v>
      </c>
      <c r="E47" s="264" t="s">
        <v>35</v>
      </c>
      <c r="F47" s="223" t="s">
        <v>221</v>
      </c>
      <c r="G47" s="609">
        <f>G24+G40</f>
        <v>425838</v>
      </c>
      <c r="H47" s="609">
        <f>H24+H40</f>
        <v>421350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НДФ ДСК ХОРИЗОНТ 2040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0">
        <f>ReportedCompletionDate</f>
        <v>45135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/>
      <c r="H13" s="245"/>
      <c r="I13" s="132"/>
    </row>
    <row r="14" spans="1:9" s="124" customFormat="1" ht="31.5">
      <c r="A14" s="136" t="s">
        <v>937</v>
      </c>
      <c r="B14" s="372" t="s">
        <v>796</v>
      </c>
      <c r="C14" s="245">
        <v>6850</v>
      </c>
      <c r="D14" s="245">
        <v>1602</v>
      </c>
      <c r="E14" s="136" t="s">
        <v>940</v>
      </c>
      <c r="F14" s="372" t="s">
        <v>813</v>
      </c>
      <c r="G14" s="245">
        <v>7001</v>
      </c>
      <c r="H14" s="245">
        <v>333</v>
      </c>
      <c r="I14" s="132"/>
    </row>
    <row r="15" spans="1:9" s="124" customFormat="1" ht="31.5">
      <c r="A15" s="136" t="s">
        <v>938</v>
      </c>
      <c r="B15" s="372" t="s">
        <v>797</v>
      </c>
      <c r="C15" s="245">
        <v>2</v>
      </c>
      <c r="D15" s="245"/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72</v>
      </c>
      <c r="D16" s="245">
        <v>1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6924</v>
      </c>
      <c r="D18" s="248">
        <f>SUM(D12:D16)</f>
        <v>1603</v>
      </c>
      <c r="E18" s="138" t="s">
        <v>20</v>
      </c>
      <c r="F18" s="373" t="s">
        <v>817</v>
      </c>
      <c r="G18" s="248">
        <f>SUM(G12:G17)</f>
        <v>7001</v>
      </c>
      <c r="H18" s="248">
        <f>SUM(H12:H17)</f>
        <v>333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2281</v>
      </c>
      <c r="D21" s="245"/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2281</v>
      </c>
      <c r="D25" s="248">
        <f>SUM(D20:D24)</f>
        <v>0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9205</v>
      </c>
      <c r="D26" s="248">
        <f>D18+D25</f>
        <v>1603</v>
      </c>
      <c r="E26" s="250" t="s">
        <v>40</v>
      </c>
      <c r="F26" s="373" t="s">
        <v>819</v>
      </c>
      <c r="G26" s="248">
        <f>G18+G25</f>
        <v>7001</v>
      </c>
      <c r="H26" s="248">
        <f>H18+H25</f>
        <v>333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2204</v>
      </c>
      <c r="H27" s="284">
        <f>IF((D26-H26)&gt;0,D26-H26,0)</f>
        <v>1270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0</v>
      </c>
      <c r="E29" s="250" t="s">
        <v>147</v>
      </c>
      <c r="F29" s="373" t="s">
        <v>821</v>
      </c>
      <c r="G29" s="248">
        <f>G27</f>
        <v>2204</v>
      </c>
      <c r="H29" s="248">
        <f>H27</f>
        <v>1270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9205</v>
      </c>
      <c r="D30" s="248">
        <f>D26+D28+D29</f>
        <v>1603</v>
      </c>
      <c r="E30" s="250" t="s">
        <v>827</v>
      </c>
      <c r="F30" s="373" t="s">
        <v>822</v>
      </c>
      <c r="G30" s="248">
        <f>G26+G29</f>
        <v>9205</v>
      </c>
      <c r="H30" s="248">
        <f>H26+H29</f>
        <v>1603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6">
      <selection activeCell="D23" sqref="D2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НДФ ДСК ХОРИЗОНТ 2040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45135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11137</v>
      </c>
      <c r="D13" s="523">
        <v>-4865</v>
      </c>
      <c r="E13" s="524">
        <f>SUM(C13:D13)</f>
        <v>6272</v>
      </c>
      <c r="F13" s="523">
        <v>244356</v>
      </c>
      <c r="G13" s="523">
        <v>-66363</v>
      </c>
      <c r="H13" s="524">
        <f>SUM(F13:G13)</f>
        <v>177993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11137</v>
      </c>
      <c r="D19" s="527">
        <f>SUM(D13:D14,D16:D18)</f>
        <v>-4865</v>
      </c>
      <c r="E19" s="524">
        <f t="shared" si="0"/>
        <v>6272</v>
      </c>
      <c r="F19" s="527">
        <f>SUM(F13:F14,F16:F18)</f>
        <v>244356</v>
      </c>
      <c r="G19" s="527">
        <f>SUM(G13:G14,G16:G18)</f>
        <v>-66363</v>
      </c>
      <c r="H19" s="524">
        <f t="shared" si="1"/>
        <v>177993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/>
      <c r="D21" s="523">
        <v>-47883</v>
      </c>
      <c r="E21" s="524">
        <f>SUM(C21:D21)</f>
        <v>-47883</v>
      </c>
      <c r="F21" s="523"/>
      <c r="G21" s="523">
        <v>-30000</v>
      </c>
      <c r="H21" s="524">
        <f>SUM(F21:G21)</f>
        <v>-30000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-99</v>
      </c>
      <c r="E23" s="524">
        <f t="shared" si="2"/>
        <v>-99</v>
      </c>
      <c r="F23" s="523"/>
      <c r="G23" s="523">
        <v>-1</v>
      </c>
      <c r="H23" s="524">
        <f t="shared" si="3"/>
        <v>-1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/>
      <c r="E25" s="524">
        <f t="shared" si="2"/>
        <v>0</v>
      </c>
      <c r="F25" s="523"/>
      <c r="G25" s="523"/>
      <c r="H25" s="524">
        <f t="shared" si="3"/>
        <v>0</v>
      </c>
    </row>
    <row r="26" spans="1:8" ht="12.75">
      <c r="A26" s="530" t="s">
        <v>963</v>
      </c>
      <c r="B26" s="95" t="s">
        <v>842</v>
      </c>
      <c r="C26" s="523"/>
      <c r="D26" s="523">
        <v>-1604</v>
      </c>
      <c r="E26" s="524">
        <f t="shared" si="2"/>
        <v>-1604</v>
      </c>
      <c r="F26" s="523"/>
      <c r="G26" s="523"/>
      <c r="H26" s="524">
        <f t="shared" si="3"/>
        <v>0</v>
      </c>
    </row>
    <row r="27" spans="1:8" ht="12.75">
      <c r="A27" s="526" t="s">
        <v>964</v>
      </c>
      <c r="B27" s="95" t="s">
        <v>843</v>
      </c>
      <c r="C27" s="523"/>
      <c r="D27" s="523">
        <v>-2</v>
      </c>
      <c r="E27" s="524">
        <f t="shared" si="2"/>
        <v>-2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0</v>
      </c>
      <c r="D29" s="527">
        <f>SUM(D21:D28)</f>
        <v>-49588</v>
      </c>
      <c r="E29" s="524">
        <f t="shared" si="2"/>
        <v>-49588</v>
      </c>
      <c r="F29" s="527">
        <f>SUM(F21:F28)</f>
        <v>0</v>
      </c>
      <c r="G29" s="527">
        <f>SUM(G21:G28)</f>
        <v>-30001</v>
      </c>
      <c r="H29" s="524">
        <f t="shared" si="3"/>
        <v>-30001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-230</v>
      </c>
      <c r="E35" s="524">
        <f>SUM(C35:D35)</f>
        <v>-230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-230</v>
      </c>
      <c r="E36" s="527">
        <f t="shared" si="4"/>
        <v>-230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11137</v>
      </c>
      <c r="D37" s="527">
        <f t="shared" si="5"/>
        <v>-54683</v>
      </c>
      <c r="E37" s="527">
        <f t="shared" si="5"/>
        <v>-43546</v>
      </c>
      <c r="F37" s="527">
        <f t="shared" si="5"/>
        <v>244356</v>
      </c>
      <c r="G37" s="527">
        <f t="shared" si="5"/>
        <v>-96364</v>
      </c>
      <c r="H37" s="527">
        <f t="shared" si="5"/>
        <v>147992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392783</v>
      </c>
      <c r="F38" s="527"/>
      <c r="G38" s="527"/>
      <c r="H38" s="533">
        <v>274862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349237</v>
      </c>
      <c r="F39" s="527"/>
      <c r="G39" s="527"/>
      <c r="H39" s="527">
        <f>SUM(H37:H38)</f>
        <v>422854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349237</v>
      </c>
      <c r="F40" s="524"/>
      <c r="G40" s="524"/>
      <c r="H40" s="523">
        <v>422854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6">
      <selection activeCell="H20" sqref="H20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 ХОРИЗОНТ 2040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45135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4"/>
      <c r="F9" s="654"/>
      <c r="G9" s="649" t="s">
        <v>43</v>
      </c>
      <c r="H9" s="650"/>
      <c r="I9" s="651" t="s">
        <v>44</v>
      </c>
      <c r="J9" s="105"/>
    </row>
    <row r="10" spans="1:10" ht="30.75" customHeight="1">
      <c r="A10" s="658"/>
      <c r="B10" s="658" t="s">
        <v>163</v>
      </c>
      <c r="C10" s="652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8"/>
      <c r="J10" s="105"/>
    </row>
    <row r="11" spans="1:10" ht="30.75" customHeight="1">
      <c r="A11" s="653"/>
      <c r="B11" s="653"/>
      <c r="C11" s="653"/>
      <c r="D11" s="657"/>
      <c r="E11" s="653"/>
      <c r="F11" s="657"/>
      <c r="G11" s="657"/>
      <c r="H11" s="657"/>
      <c r="I11" s="657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274862</v>
      </c>
      <c r="D13" s="235"/>
      <c r="E13" s="235"/>
      <c r="F13" s="235"/>
      <c r="G13" s="235"/>
      <c r="H13" s="235"/>
      <c r="I13" s="610">
        <f>SUM(C13:H13)</f>
        <v>274862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422581</v>
      </c>
      <c r="D14" s="610">
        <f>'1-SB'!H13</f>
        <v>202</v>
      </c>
      <c r="E14" s="610">
        <f>'1-SB'!H14</f>
        <v>0</v>
      </c>
      <c r="F14" s="610">
        <f>'1-SB'!H15</f>
        <v>0</v>
      </c>
      <c r="G14" s="610">
        <f>'1-SB'!H19+'1-SB'!H21</f>
        <v>0</v>
      </c>
      <c r="H14" s="610">
        <f>'1-SB'!H20+'1-SB'!H22</f>
        <v>-1433</v>
      </c>
      <c r="I14" s="610">
        <f aca="true" t="shared" si="0" ref="I14:I36">SUM(C14:H14)</f>
        <v>421350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422581</v>
      </c>
      <c r="D18" s="611">
        <f t="shared" si="2"/>
        <v>202</v>
      </c>
      <c r="E18" s="611">
        <f>E14+E15</f>
        <v>0</v>
      </c>
      <c r="F18" s="611">
        <f t="shared" si="2"/>
        <v>0</v>
      </c>
      <c r="G18" s="611">
        <f t="shared" si="2"/>
        <v>0</v>
      </c>
      <c r="H18" s="611">
        <f t="shared" si="2"/>
        <v>-1433</v>
      </c>
      <c r="I18" s="610">
        <f t="shared" si="0"/>
        <v>421350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6288</v>
      </c>
      <c r="D19" s="611">
        <f t="shared" si="3"/>
        <v>-16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6272</v>
      </c>
      <c r="J19" s="105"/>
    </row>
    <row r="20" spans="1:10" ht="15">
      <c r="A20" s="205" t="s">
        <v>225</v>
      </c>
      <c r="B20" s="82" t="s">
        <v>863</v>
      </c>
      <c r="C20" s="236">
        <v>11188</v>
      </c>
      <c r="D20" s="236">
        <v>-51</v>
      </c>
      <c r="E20" s="236"/>
      <c r="F20" s="236"/>
      <c r="G20" s="236"/>
      <c r="H20" s="236"/>
      <c r="I20" s="610">
        <f t="shared" si="0"/>
        <v>11137</v>
      </c>
      <c r="J20" s="105"/>
    </row>
    <row r="21" spans="1:10" ht="15">
      <c r="A21" s="205" t="s">
        <v>226</v>
      </c>
      <c r="B21" s="82" t="s">
        <v>864</v>
      </c>
      <c r="C21" s="236">
        <v>-4900</v>
      </c>
      <c r="D21" s="236">
        <v>35</v>
      </c>
      <c r="E21" s="236"/>
      <c r="F21" s="236"/>
      <c r="G21" s="236"/>
      <c r="H21" s="236"/>
      <c r="I21" s="610">
        <f t="shared" si="0"/>
        <v>-4865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-2204</v>
      </c>
      <c r="I22" s="610">
        <f t="shared" si="0"/>
        <v>-2204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428869</v>
      </c>
      <c r="D34" s="611">
        <f t="shared" si="7"/>
        <v>186</v>
      </c>
      <c r="E34" s="611">
        <f t="shared" si="7"/>
        <v>0</v>
      </c>
      <c r="F34" s="611">
        <f t="shared" si="7"/>
        <v>0</v>
      </c>
      <c r="G34" s="611">
        <f t="shared" si="7"/>
        <v>0</v>
      </c>
      <c r="H34" s="611">
        <f t="shared" si="7"/>
        <v>-3637</v>
      </c>
      <c r="I34" s="610">
        <f t="shared" si="0"/>
        <v>425418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428869</v>
      </c>
      <c r="D36" s="614">
        <f t="shared" si="8"/>
        <v>186</v>
      </c>
      <c r="E36" s="614">
        <f t="shared" si="8"/>
        <v>0</v>
      </c>
      <c r="F36" s="614">
        <f t="shared" si="8"/>
        <v>0</v>
      </c>
      <c r="G36" s="614">
        <f t="shared" si="8"/>
        <v>0</v>
      </c>
      <c r="H36" s="614">
        <f t="shared" si="8"/>
        <v>-3637</v>
      </c>
      <c r="I36" s="610">
        <f t="shared" si="0"/>
        <v>425418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НДФ ДСК ХОРИЗОНТ 2040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45135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422580.4834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428869.1968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11188.713399999995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11137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4900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4865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0.99709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0.99195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/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/>
    </row>
    <row r="22" spans="1:4" ht="15.75">
      <c r="A22" s="371">
        <v>12</v>
      </c>
      <c r="B22" s="571" t="s">
        <v>1392</v>
      </c>
      <c r="C22" s="570" t="s">
        <v>1405</v>
      </c>
      <c r="D22" s="591">
        <v>0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2024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27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-0.005155001053064434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-0.004493903072067207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-0.005553940390379819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0.004837641830695178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НДФ ДСК ХОРИЗОНТ 2040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45135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НДФ ДСК ХОРИЗОНТ 2040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45135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1.5">
      <c r="A10" s="670"/>
      <c r="B10" s="671" t="s">
        <v>223</v>
      </c>
      <c r="C10" s="682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0" t="s">
        <v>67</v>
      </c>
      <c r="B28" s="671" t="s">
        <v>223</v>
      </c>
      <c r="C28" s="668" t="s">
        <v>72</v>
      </c>
      <c r="D28" s="672" t="s">
        <v>73</v>
      </c>
      <c r="E28" s="673"/>
      <c r="F28" s="674"/>
    </row>
    <row r="29" spans="1:6" ht="31.5">
      <c r="A29" s="670"/>
      <c r="B29" s="671" t="s">
        <v>223</v>
      </c>
      <c r="C29" s="669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7" t="s">
        <v>912</v>
      </c>
      <c r="B49" s="667"/>
      <c r="C49" s="667"/>
      <c r="D49" s="667"/>
      <c r="E49" s="667"/>
      <c r="F49" s="66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7"/>
      <c r="D67" s="677"/>
      <c r="E67" s="677"/>
      <c r="F67" s="677"/>
      <c r="G67" s="147"/>
    </row>
    <row r="68" spans="1:7" ht="26.25" customHeight="1">
      <c r="A68" s="675"/>
      <c r="B68" s="675"/>
      <c r="C68" s="676"/>
      <c r="D68" s="676"/>
      <c r="E68" s="676"/>
      <c r="F68" s="676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1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НДФ ДСК ХОРИЗОНТ 2040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45135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46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67" t="s">
        <v>1464</v>
      </c>
      <c r="E266" s="667"/>
      <c r="F266" s="667"/>
      <c r="G266" s="667"/>
      <c r="H266" s="667"/>
      <c r="I266" s="667"/>
      <c r="J266" s="667"/>
      <c r="K266" s="667"/>
      <c r="L266" s="667"/>
      <c r="M266" s="667"/>
      <c r="N266" s="667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2023-07-26T12:58:55Z</dcterms:modified>
  <cp:category/>
  <cp:version/>
  <cp:contentType/>
  <cp:contentStatus/>
</cp:coreProperties>
</file>