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<sst xmlns="http://schemas.openxmlformats.org/spreadsheetml/2006/main" count="250" uniqueCount="202">
  <si>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</si>
  <si>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</si>
  <si>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</si>
  <si>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</si>
  <si>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</si>
  <si>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</si>
  <si>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</si>
  <si>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</si>
  <si>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</si>
  <si>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</si>
  <si>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</si>
  <si>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</si>
  <si>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</si>
  <si>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</si>
  <si>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</si>
  <si>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</si>
  <si>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</si>
  <si>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</si>
  <si>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</si>
  <si>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</si>
  <si>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</si>
  <si>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</si>
  <si>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</si>
  <si>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</si>
  <si>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</si>
  <si>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</si>
  <si>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</si>
  <si>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</si>
  <si>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</si>
  <si>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</si>
  <si>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</si>
  <si>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</si>
  <si>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</si>
  <si>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</si>
  <si>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</si>
  <si>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</si>
  <si>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</si>
  <si>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</si>
  <si>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</si>
  <si>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</si>
  <si>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</si>
  <si>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</si>
  <si>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</si>
  <si>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</si>
  <si>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</si>
  <si>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</si>
  <si>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</si>
  <si>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</si>
  <si>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</si>
  <si>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</si>
  <si>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</si>
  <si>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</si>
  <si>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</si>
  <si>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</si>
  <si>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</si>
  <si>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</si>
  <si>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</si>
  <si>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</si>
  <si>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</si>
  <si>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</si>
  <si>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</si>
  <si>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</si>
  <si>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</si>
  <si>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</si>
  <si>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</si>
  <si>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</si>
  <si>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</si>
  <si>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</si>
  <si>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</si>
  <si>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</si>
  <si>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</si>
  <si>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</si>
  <si>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</si>
  <si>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</si>
  <si>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</si>
  <si>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</si>
  <si>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</si>
  <si>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</si>
  <si>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</si>
  <si>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</si>
  <si>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</si>
  <si>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</si>
  <si>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</si>
  <si>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</si>
  <si>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</si>
  <si>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</si>
  <si>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</si>
  <si>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</si>
  <si>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</si>
  <si>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</si>
  <si>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</si>
  <si>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</si>
  <si>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</si>
  <si>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</si>
  <si>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</si>
  <si>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</si>
  <si>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</si>
  <si>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</si>
  <si>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</si>
  <si>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</si>
  <si>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</si>
  <si>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</si>
  <si>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</si>
  <si>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</si>
  <si>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</si>
  <si>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</si>
  <si>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</si>
  <si>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</si>
  <si>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</si>
  <si>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</si>
  <si>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</si>
  <si>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</si>
  <si>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</si>
  <si>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</si>
  <si>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</si>
  <si>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</si>
  <si>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</si>
  <si>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</si>
  <si>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</si>
  <si>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</si>
  <si>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</si>
  <si>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</si>
  <si>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</si>
  <si>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</si>
  <si>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</si>
  <si>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</si>
  <si>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</si>
  <si>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</si>
  <si>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</si>
  <si>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</si>
  <si>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</si>
  <si>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</si>
  <si>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</si>
  <si>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</si>
  <si>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</si>
  <si>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</si>
  <si>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</si>
  <si>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</si>
  <si>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</si>
  <si>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</si>
  <si>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</si>
  <si>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</si>
  <si>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</si>
  <si>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</si>
  <si>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</si>
  <si>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</si>
  <si>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</si>
  <si>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</si>
  <si>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</si>
  <si>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</si>
  <si>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</si>
  <si>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</si>
  <si>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</si>
  <si>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</si>
  <si>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</si>
  <si>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</si>
  <si>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</si>
  <si>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</si>
  <si>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</si>
  <si>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</si>
  <si>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</si>
  <si>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</si>
  <si>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</si>
  <si>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</si>
  <si>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</si>
  <si>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</si>
  <si>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</si>
  <si>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</si>
  <si>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</si>
  <si>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</si>
  <si>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</si>
  <si>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</si>
  <si>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</si>
  <si>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</si>
  <si>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</si>
  <si>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</si>
  <si>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</si>
  <si>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</si>
  <si>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</si>
  <si>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</si>
  <si>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</si>
  <si>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</si>
  <si>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</si>
  <si>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</si>
  <si>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</si>
  <si>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</si>
  <si>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</si>
  <si>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</si>
  <si>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</si>
  <si>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</si>
  <si>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</si>
  <si>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</si>
  <si>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</si>
  <si>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</si>
  <si>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</si>
  <si>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</si>
  <si>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</si>
  <si>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</si>
  <si>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/Д.Тончев/</t>
  </si>
  <si>
    <t>Отчетен период: към 30.06.2012 г.</t>
  </si>
  <si>
    <t>Отчетен период: към 30.06.2012г.</t>
  </si>
  <si>
    <t>Дата:30.07.2012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</si>
</sst>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6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0" fontId="1" fillId="0" borderId="0" xfId="58" applyFont="1" applyFill="1" applyBorder="1" applyAlignment="1" applyProtection="1">
      <alignment horizontal="left" vertical="center" wrapText="1"/>
      <protection locked="0"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3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7" t="s">
        <v>153</v>
      </c>
      <c r="F1" s="157"/>
    </row>
    <row r="2" spans="1:6" ht="12">
      <c r="A2" s="2"/>
      <c r="B2" s="3"/>
      <c r="C2" s="159" t="s">
        <v>0</v>
      </c>
      <c r="D2" s="159"/>
      <c r="E2" s="5"/>
      <c r="F2" s="5"/>
    </row>
    <row r="3" spans="1:6" ht="15" customHeight="1">
      <c r="A3" s="4" t="s">
        <v>176</v>
      </c>
      <c r="B3" s="6"/>
      <c r="C3" s="2"/>
      <c r="D3" s="2"/>
      <c r="E3" s="158" t="s">
        <v>177</v>
      </c>
      <c r="F3" s="158"/>
    </row>
    <row r="4" spans="1:6" ht="12">
      <c r="A4" s="4" t="s">
        <v>199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9734708</v>
      </c>
      <c r="F8" s="18">
        <v>12139405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3565719</v>
      </c>
      <c r="F10" s="17">
        <v>3647026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4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3565719</v>
      </c>
      <c r="F13" s="18">
        <f>F10+F11+F12</f>
        <v>3647026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4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-2957862</v>
      </c>
      <c r="F15" s="17">
        <f>F16-F17</f>
        <v>-2635014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12219544</v>
      </c>
      <c r="F16" s="22">
        <v>12219544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15177406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-442127.72</v>
      </c>
      <c r="F18" s="22">
        <v>-322848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3">
        <v>278819</v>
      </c>
      <c r="C19" s="17">
        <v>747055</v>
      </c>
      <c r="D19" s="21" t="s">
        <v>37</v>
      </c>
      <c r="E19" s="18">
        <f>E15+E18</f>
        <v>-3399989.7199999997</v>
      </c>
      <c r="F19" s="18">
        <f>F15+F18</f>
        <v>-2957862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3">
        <v>2034852</v>
      </c>
      <c r="C20" s="17">
        <v>3018665</v>
      </c>
      <c r="D20" s="23" t="s">
        <v>39</v>
      </c>
      <c r="E20" s="18">
        <f>E8+E13+E19</f>
        <v>9900437.280000001</v>
      </c>
      <c r="F20" s="18">
        <f>F8+F13+F19</f>
        <v>12828569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49"/>
      <c r="D21" s="24"/>
      <c r="E21" s="17"/>
      <c r="F21" s="14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2313671</v>
      </c>
      <c r="C22" s="18">
        <f>SUM(C18:C21)</f>
        <v>3765720</v>
      </c>
      <c r="D22" s="15"/>
      <c r="E22" s="17"/>
      <c r="F22" s="14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49"/>
      <c r="D23" s="14" t="s">
        <v>41</v>
      </c>
      <c r="E23" s="17"/>
      <c r="F23" s="14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6887574</v>
      </c>
      <c r="C24" s="17">
        <f>SUM(C25:C28)</f>
        <v>7948976</v>
      </c>
      <c r="D24" s="25" t="s">
        <v>148</v>
      </c>
      <c r="E24" s="17"/>
      <c r="F24" s="14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3112439</v>
      </c>
      <c r="C25" s="17">
        <v>3574893</v>
      </c>
      <c r="D25" s="20" t="s">
        <v>134</v>
      </c>
      <c r="E25" s="17">
        <f>E26+E27</f>
        <v>24430</v>
      </c>
      <c r="F25" s="17">
        <f>F26+F27</f>
        <v>29440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410</v>
      </c>
      <c r="F26" s="22">
        <v>410</v>
      </c>
    </row>
    <row r="27" spans="1:6" ht="12.75">
      <c r="A27" s="15" t="s">
        <v>107</v>
      </c>
      <c r="B27" s="13">
        <v>3775135</v>
      </c>
      <c r="C27" s="13">
        <v>4374083</v>
      </c>
      <c r="D27" s="20" t="s">
        <v>100</v>
      </c>
      <c r="E27" s="22">
        <v>24020</v>
      </c>
      <c r="F27" s="22">
        <v>29030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139</v>
      </c>
      <c r="B29" s="13"/>
      <c r="C29" s="13"/>
      <c r="D29" s="25" t="s">
        <v>130</v>
      </c>
      <c r="E29" s="13"/>
      <c r="F29" s="146"/>
    </row>
    <row r="30" spans="1:6" ht="12.75">
      <c r="A30" s="15" t="s">
        <v>140</v>
      </c>
      <c r="B30" s="22">
        <v>80093</v>
      </c>
      <c r="C30" s="22">
        <v>628484</v>
      </c>
      <c r="D30" s="1" t="s">
        <v>149</v>
      </c>
      <c r="E30" s="13"/>
      <c r="F30" s="146"/>
    </row>
    <row r="31" spans="1:6" ht="12">
      <c r="A31" s="15" t="s">
        <v>141</v>
      </c>
      <c r="B31" s="13">
        <v>368</v>
      </c>
      <c r="C31" s="13">
        <v>2239</v>
      </c>
      <c r="D31" s="25" t="s">
        <v>109</v>
      </c>
      <c r="E31" s="13"/>
      <c r="F31" s="146"/>
    </row>
    <row r="32" spans="1:6" ht="12">
      <c r="A32" s="15" t="s">
        <v>142</v>
      </c>
      <c r="B32" s="13"/>
      <c r="C32" s="146"/>
      <c r="D32" s="25" t="s">
        <v>110</v>
      </c>
      <c r="E32" s="13"/>
      <c r="F32" s="146"/>
    </row>
    <row r="33" spans="1:6" ht="12">
      <c r="A33" s="15" t="s">
        <v>143</v>
      </c>
      <c r="B33" s="13"/>
      <c r="C33" s="146"/>
      <c r="D33" s="25" t="s">
        <v>150</v>
      </c>
      <c r="E33" s="13"/>
      <c r="F33" s="146"/>
    </row>
    <row r="34" spans="1:6" ht="12">
      <c r="A34" s="23" t="s">
        <v>13</v>
      </c>
      <c r="B34" s="26">
        <f>SUM(B24,B29:B33)</f>
        <v>6968035</v>
      </c>
      <c r="C34" s="26">
        <f>SUM(C24,C29:C33)</f>
        <v>8579699</v>
      </c>
      <c r="D34" s="15" t="s">
        <v>151</v>
      </c>
      <c r="E34" s="13"/>
      <c r="F34" s="146"/>
    </row>
    <row r="35" spans="1:6" ht="15" customHeight="1">
      <c r="A35" s="14" t="s">
        <v>114</v>
      </c>
      <c r="B35" s="13"/>
      <c r="C35" s="146"/>
      <c r="D35" s="25" t="s">
        <v>152</v>
      </c>
      <c r="E35" s="13"/>
      <c r="F35" s="13">
        <v>1</v>
      </c>
    </row>
    <row r="36" spans="1:6" ht="13.5" customHeight="1">
      <c r="A36" s="20" t="s">
        <v>144</v>
      </c>
      <c r="B36" s="22">
        <v>120540</v>
      </c>
      <c r="C36" s="22">
        <v>120762</v>
      </c>
      <c r="D36" s="25" t="s">
        <v>116</v>
      </c>
      <c r="E36" s="13"/>
      <c r="F36" s="146"/>
    </row>
    <row r="37" spans="1:6" ht="12">
      <c r="A37" s="20" t="s">
        <v>99</v>
      </c>
      <c r="B37" s="13"/>
      <c r="C37" s="13">
        <v>6530</v>
      </c>
      <c r="D37" s="23" t="s">
        <v>12</v>
      </c>
      <c r="E37" s="26">
        <f>SUM(E24:E25,E29:E36)</f>
        <v>24430</v>
      </c>
      <c r="F37" s="26">
        <f>SUM(F24:F25,F29:F36)</f>
        <v>29441</v>
      </c>
    </row>
    <row r="38" spans="1:6" ht="12">
      <c r="A38" s="20" t="s">
        <v>145</v>
      </c>
      <c r="B38" s="13"/>
      <c r="C38" s="146"/>
      <c r="D38" s="23" t="s">
        <v>44</v>
      </c>
      <c r="E38" s="26">
        <f>E37</f>
        <v>24430</v>
      </c>
      <c r="F38" s="26">
        <f>F37</f>
        <v>29441</v>
      </c>
    </row>
    <row r="39" spans="1:6" ht="12">
      <c r="A39" s="20" t="s">
        <v>108</v>
      </c>
      <c r="B39" s="148">
        <v>522621</v>
      </c>
      <c r="C39" s="148">
        <v>385299</v>
      </c>
      <c r="D39" s="15"/>
      <c r="E39" s="13"/>
      <c r="F39" s="146"/>
    </row>
    <row r="40" spans="1:6" ht="12">
      <c r="A40" s="21" t="s">
        <v>14</v>
      </c>
      <c r="B40" s="26">
        <f>SUM(B36:B39)</f>
        <v>643161</v>
      </c>
      <c r="C40" s="26">
        <f>SUM(C36:C39)</f>
        <v>512591</v>
      </c>
      <c r="D40" s="15"/>
      <c r="E40" s="13"/>
      <c r="F40" s="146"/>
    </row>
    <row r="41" spans="1:6" ht="12">
      <c r="A41" s="16" t="s">
        <v>43</v>
      </c>
      <c r="B41" s="13"/>
      <c r="C41" s="146"/>
      <c r="D41" s="15"/>
      <c r="E41" s="13"/>
      <c r="F41" s="146"/>
    </row>
    <row r="42" spans="1:6" ht="12">
      <c r="A42" s="21" t="s">
        <v>44</v>
      </c>
      <c r="B42" s="26">
        <f>B22+B34+B40</f>
        <v>9924867</v>
      </c>
      <c r="C42" s="26">
        <f>C22+C34+C40</f>
        <v>12858010</v>
      </c>
      <c r="D42" s="15"/>
      <c r="E42" s="13"/>
      <c r="F42" s="146"/>
    </row>
    <row r="43" spans="2:6" ht="12.75" customHeight="1">
      <c r="B43" s="13"/>
      <c r="C43" s="146"/>
      <c r="D43" s="15"/>
      <c r="E43" s="13"/>
      <c r="F43" s="146"/>
    </row>
    <row r="44" spans="1:7" ht="12">
      <c r="A44" s="21" t="s">
        <v>46</v>
      </c>
      <c r="B44" s="18">
        <f>B15+B42</f>
        <v>9924867</v>
      </c>
      <c r="C44" s="18">
        <f>C15+C42</f>
        <v>12858010</v>
      </c>
      <c r="D44" s="21" t="s">
        <v>45</v>
      </c>
      <c r="E44" s="26">
        <f>E20+E38</f>
        <v>9924867.280000001</v>
      </c>
      <c r="F44" s="26">
        <f>F20+F38</f>
        <v>12858010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1" customFormat="1" ht="12">
      <c r="A46" s="145" t="s">
        <v>201</v>
      </c>
      <c r="B46" s="160"/>
      <c r="C46" s="160"/>
      <c r="D46" s="160"/>
      <c r="E46" s="160"/>
      <c r="F46" s="29"/>
      <c r="G46" s="30"/>
    </row>
    <row r="47" spans="2:7" s="31" customFormat="1" ht="12">
      <c r="B47" s="30"/>
      <c r="C47" s="30"/>
      <c r="D47" s="30"/>
      <c r="E47" s="32"/>
      <c r="F47" s="30"/>
      <c r="G47" s="30"/>
    </row>
    <row r="48" spans="1:8" s="31" customFormat="1" ht="12.75">
      <c r="A48" s="161" t="s">
        <v>113</v>
      </c>
      <c r="B48" s="161"/>
      <c r="C48" s="161"/>
      <c r="D48" s="39" t="s">
        <v>188</v>
      </c>
      <c r="E48" s="33"/>
      <c r="F48" s="150"/>
      <c r="G48" s="30"/>
      <c r="H48" s="34"/>
    </row>
    <row r="49" spans="1:6" s="31" customFormat="1" ht="12">
      <c r="A49" s="156" t="s">
        <v>180</v>
      </c>
      <c r="B49" s="156"/>
      <c r="C49" s="156"/>
      <c r="D49" s="35"/>
      <c r="E49" s="36"/>
      <c r="F49" s="37"/>
    </row>
    <row r="50" spans="4:6" s="31" customFormat="1" ht="12">
      <c r="D50" s="35" t="s">
        <v>189</v>
      </c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7" s="31" customFormat="1" ht="12.75">
      <c r="D53" s="36"/>
      <c r="E53" s="38"/>
      <c r="F53" s="30"/>
      <c r="G53" s="30"/>
    </row>
    <row r="54" spans="4:7" s="31" customFormat="1" ht="12.75">
      <c r="D54" s="39" t="s">
        <v>190</v>
      </c>
      <c r="E54" s="33"/>
      <c r="G54" s="30"/>
    </row>
    <row r="55" spans="4:7" s="31" customFormat="1" ht="12.75">
      <c r="D55" s="40"/>
      <c r="E55" s="40"/>
      <c r="F55" s="30"/>
      <c r="G55" s="30"/>
    </row>
    <row r="56" spans="4:7" s="31" customFormat="1" ht="12">
      <c r="D56" s="35" t="s">
        <v>198</v>
      </c>
      <c r="E56" s="36"/>
      <c r="F56" s="30"/>
      <c r="G56" s="30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1"/>
      <c r="E59" s="28"/>
      <c r="F59" s="28"/>
      <c r="G59" s="28"/>
    </row>
    <row r="60" spans="1:7" s="19" customFormat="1" ht="12">
      <c r="A60" s="41"/>
      <c r="B60" s="41"/>
      <c r="C60" s="41"/>
      <c r="D60" s="41"/>
      <c r="E60" s="41"/>
      <c r="F60" s="41"/>
      <c r="G60" s="41"/>
    </row>
    <row r="61" spans="1:7" s="19" customFormat="1" ht="12">
      <c r="A61" s="41"/>
      <c r="B61" s="41"/>
      <c r="C61" s="41"/>
      <c r="D61" s="42"/>
      <c r="E61" s="41"/>
      <c r="F61" s="41"/>
      <c r="G61" s="41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63" t="s">
        <v>154</v>
      </c>
      <c r="F1" s="163"/>
    </row>
    <row r="2" spans="1:6" ht="12.75" customHeight="1">
      <c r="A2" s="44"/>
      <c r="C2" s="164" t="s">
        <v>15</v>
      </c>
      <c r="D2" s="164"/>
      <c r="E2" s="45"/>
      <c r="F2" s="45"/>
    </row>
    <row r="3" spans="1:6" ht="15">
      <c r="A3" s="164" t="s">
        <v>178</v>
      </c>
      <c r="B3" s="164"/>
      <c r="E3" s="45"/>
      <c r="F3" s="45"/>
    </row>
    <row r="4" spans="1:6" ht="15">
      <c r="A4" s="147" t="s">
        <v>199</v>
      </c>
      <c r="B4" s="47"/>
      <c r="C4" s="48"/>
      <c r="D4" s="49" t="s">
        <v>179</v>
      </c>
      <c r="E4" s="165"/>
      <c r="F4" s="165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124580</v>
      </c>
      <c r="F10" s="64">
        <v>195721</v>
      </c>
      <c r="G10" s="65"/>
      <c r="H10" s="66"/>
    </row>
    <row r="11" spans="1:9" s="54" customFormat="1" ht="31.5" customHeight="1">
      <c r="A11" s="63" t="s">
        <v>155</v>
      </c>
      <c r="B11" s="64">
        <f>3494598+6529</f>
        <v>3501127</v>
      </c>
      <c r="C11" s="64">
        <v>9620843</v>
      </c>
      <c r="D11" s="63" t="s">
        <v>49</v>
      </c>
      <c r="E11" s="64">
        <v>2817352</v>
      </c>
      <c r="F11" s="64">
        <v>8585641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3491317</v>
      </c>
      <c r="C12" s="64">
        <v>9618574</v>
      </c>
      <c r="D12" s="63" t="s">
        <v>50</v>
      </c>
      <c r="E12" s="64">
        <v>2815783</v>
      </c>
      <c r="F12" s="64">
        <v>8568642</v>
      </c>
      <c r="G12" s="67"/>
      <c r="H12" s="66"/>
    </row>
    <row r="13" spans="1:9" s="54" customFormat="1" ht="15">
      <c r="A13" s="63" t="s">
        <v>156</v>
      </c>
      <c r="B13" s="64">
        <v>50</v>
      </c>
      <c r="C13" s="64">
        <v>366</v>
      </c>
      <c r="D13" s="63" t="s">
        <v>161</v>
      </c>
      <c r="E13" s="64">
        <v>35</v>
      </c>
      <c r="F13" s="64">
        <v>5</v>
      </c>
      <c r="G13" s="65"/>
      <c r="H13" s="66"/>
      <c r="I13" s="66"/>
    </row>
    <row r="14" spans="1:8" s="54" customFormat="1" ht="15">
      <c r="A14" s="63" t="s">
        <v>22</v>
      </c>
      <c r="B14" s="64">
        <f>548</f>
        <v>548</v>
      </c>
      <c r="C14" s="64">
        <v>2856</v>
      </c>
      <c r="D14" s="68" t="s">
        <v>51</v>
      </c>
      <c r="E14" s="64">
        <v>268063</v>
      </c>
      <c r="F14" s="64">
        <v>681777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0</v>
      </c>
      <c r="F15" s="64">
        <v>251455</v>
      </c>
      <c r="G15" s="65"/>
    </row>
    <row r="16" spans="1:7" s="54" customFormat="1" ht="15">
      <c r="A16" s="69" t="s">
        <v>23</v>
      </c>
      <c r="B16" s="70">
        <f>SUM(B10,B11,B13:B14)</f>
        <v>3501725</v>
      </c>
      <c r="C16" s="70">
        <f>SUM(C10,C11,C13:C14)</f>
        <v>9624065</v>
      </c>
      <c r="D16" s="69" t="s">
        <v>23</v>
      </c>
      <c r="E16" s="70">
        <f>SUM(E10,E11,E13:E15)</f>
        <v>3210030</v>
      </c>
      <c r="F16" s="70">
        <f>SUM(F10,F11,F13:F15)</f>
        <v>9714599</v>
      </c>
      <c r="G16" s="65"/>
    </row>
    <row r="17" spans="1:6" s="54" customFormat="1" ht="29.25">
      <c r="A17" s="71" t="s">
        <v>105</v>
      </c>
      <c r="B17" s="70">
        <f>B16</f>
        <v>3501725</v>
      </c>
      <c r="C17" s="70">
        <f>C16</f>
        <v>9624065</v>
      </c>
      <c r="D17" s="72" t="s">
        <v>105</v>
      </c>
      <c r="E17" s="70">
        <f>E16</f>
        <v>3210030</v>
      </c>
      <c r="F17" s="70">
        <f>F16</f>
        <v>9714599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150433</v>
      </c>
      <c r="C20" s="64">
        <v>413382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150433</v>
      </c>
      <c r="C24" s="70">
        <f>SUM(C19:C23)</f>
        <v>413382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150433</v>
      </c>
      <c r="C25" s="64">
        <f>C24</f>
        <v>413382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3652158</v>
      </c>
      <c r="C26" s="70">
        <f>C16+C24</f>
        <v>10037447</v>
      </c>
      <c r="D26" s="73" t="s">
        <v>53</v>
      </c>
      <c r="E26" s="70">
        <f>E16+E24</f>
        <v>3210030</v>
      </c>
      <c r="F26" s="70">
        <f>F16+F24</f>
        <v>9714599</v>
      </c>
    </row>
    <row r="27" spans="1:6" s="54" customFormat="1" ht="15">
      <c r="A27" s="73" t="s">
        <v>183</v>
      </c>
      <c r="B27" s="70">
        <v>0</v>
      </c>
      <c r="C27" s="70"/>
      <c r="D27" s="73" t="s">
        <v>184</v>
      </c>
      <c r="E27" s="70">
        <f>-(E26-B26)</f>
        <v>442128</v>
      </c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0</v>
      </c>
      <c r="C29" s="70"/>
      <c r="D29" s="73" t="s">
        <v>162</v>
      </c>
      <c r="E29" s="70">
        <f>E27+B28</f>
        <v>442128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3652158</v>
      </c>
      <c r="C30" s="70">
        <f>C26+C28+C29</f>
        <v>10037447</v>
      </c>
      <c r="D30" s="73" t="s">
        <v>186</v>
      </c>
      <c r="E30" s="70">
        <f>E26+E29</f>
        <v>3652158</v>
      </c>
      <c r="F30" s="70">
        <f>F26+F29</f>
        <v>9714599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5" t="s">
        <v>201</v>
      </c>
      <c r="C32" s="162"/>
      <c r="D32" s="162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8" width="9.140625" style="81" customWidth="1"/>
    <col min="9" max="10" width="11.7109375" style="81" bestFit="1" customWidth="1"/>
    <col min="11" max="16384" width="9.140625" style="81" customWidth="1"/>
  </cols>
  <sheetData>
    <row r="1" spans="1:7" ht="12.75">
      <c r="A1" s="80"/>
      <c r="B1" s="80"/>
      <c r="C1" s="80"/>
      <c r="D1" s="80"/>
      <c r="E1" s="166" t="s">
        <v>163</v>
      </c>
      <c r="F1" s="166"/>
      <c r="G1" s="80"/>
    </row>
    <row r="2" spans="1:7" ht="14.25">
      <c r="A2" s="169" t="s">
        <v>94</v>
      </c>
      <c r="B2" s="169"/>
      <c r="C2" s="169"/>
      <c r="D2" s="169"/>
      <c r="E2" s="169"/>
      <c r="F2" s="169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147" t="s">
        <v>199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7" t="s">
        <v>80</v>
      </c>
      <c r="B6" s="170" t="s">
        <v>4</v>
      </c>
      <c r="C6" s="171"/>
      <c r="D6" s="172"/>
      <c r="E6" s="170" t="s">
        <v>5</v>
      </c>
      <c r="F6" s="171"/>
      <c r="G6" s="172"/>
    </row>
    <row r="7" spans="1:7" ht="30.75" customHeight="1">
      <c r="A7" s="168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10" ht="15">
      <c r="A10" s="94" t="s">
        <v>121</v>
      </c>
      <c r="B10" s="93">
        <v>20292</v>
      </c>
      <c r="C10" s="93">
        <v>2498716</v>
      </c>
      <c r="D10" s="93">
        <f>B10-C10</f>
        <v>-2478424</v>
      </c>
      <c r="E10" s="93">
        <v>4724998</v>
      </c>
      <c r="F10" s="93">
        <v>10454875</v>
      </c>
      <c r="G10" s="93">
        <f>E10-F10</f>
        <v>-5729877</v>
      </c>
      <c r="I10" s="154"/>
      <c r="J10" s="154"/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10" ht="14.25">
      <c r="A16" s="92" t="s">
        <v>119</v>
      </c>
      <c r="B16" s="96">
        <f>SUM(B10:B15)</f>
        <v>20292</v>
      </c>
      <c r="C16" s="96">
        <f>SUM(C10:C15)</f>
        <v>2498716</v>
      </c>
      <c r="D16" s="97">
        <f>B16-C16</f>
        <v>-2478424</v>
      </c>
      <c r="E16" s="96">
        <f>SUM(E10:E15)</f>
        <v>4724998</v>
      </c>
      <c r="F16" s="96">
        <f>SUM(F10:F15)</f>
        <v>10454875</v>
      </c>
      <c r="G16" s="96">
        <f>E16-F16</f>
        <v>-5729877</v>
      </c>
      <c r="J16" s="153"/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10" ht="15">
      <c r="A18" s="94" t="s">
        <v>84</v>
      </c>
      <c r="B18" s="155">
        <v>1718584</v>
      </c>
      <c r="C18" s="93">
        <v>788367</v>
      </c>
      <c r="D18" s="93">
        <f t="shared" si="0"/>
        <v>930217</v>
      </c>
      <c r="E18" s="93">
        <v>4871127</v>
      </c>
      <c r="F18" s="93">
        <v>1752268</v>
      </c>
      <c r="G18" s="93">
        <f aca="true" t="shared" si="1" ref="G18:G24">E18-F18</f>
        <v>3118859</v>
      </c>
      <c r="I18" s="151"/>
      <c r="J18" s="151"/>
    </row>
    <row r="19" spans="1:9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t="shared" si="1"/>
        <v>0</v>
      </c>
      <c r="I19" s="98"/>
    </row>
    <row r="20" spans="1:9" ht="15">
      <c r="A20" s="94" t="s">
        <v>91</v>
      </c>
      <c r="B20" s="93">
        <v>253271</v>
      </c>
      <c r="C20" s="93">
        <v>548</v>
      </c>
      <c r="D20" s="93">
        <f t="shared" si="0"/>
        <v>252723</v>
      </c>
      <c r="E20" s="93">
        <v>609776</v>
      </c>
      <c r="F20" s="93">
        <v>2856</v>
      </c>
      <c r="G20" s="93">
        <f t="shared" si="1"/>
        <v>606920</v>
      </c>
      <c r="H20" s="98"/>
      <c r="I20" s="152"/>
    </row>
    <row r="21" spans="1:7" ht="15">
      <c r="A21" s="94" t="s">
        <v>89</v>
      </c>
      <c r="B21" s="93">
        <v>6423</v>
      </c>
      <c r="C21" s="93"/>
      <c r="D21" s="93">
        <f t="shared" si="0"/>
        <v>6423</v>
      </c>
      <c r="E21" s="93">
        <v>195715</v>
      </c>
      <c r="F21" s="93"/>
      <c r="G21" s="93">
        <f t="shared" si="1"/>
        <v>195715</v>
      </c>
    </row>
    <row r="22" spans="1:7" ht="15">
      <c r="A22" s="62" t="s">
        <v>101</v>
      </c>
      <c r="B22" s="93"/>
      <c r="C22" s="93">
        <v>160293</v>
      </c>
      <c r="D22" s="93">
        <f t="shared" si="0"/>
        <v>-160293</v>
      </c>
      <c r="E22" s="93"/>
      <c r="F22" s="93">
        <v>451336</v>
      </c>
      <c r="G22" s="93">
        <f t="shared" si="1"/>
        <v>-451336</v>
      </c>
    </row>
    <row r="23" spans="1:7" ht="15">
      <c r="A23" s="62" t="s">
        <v>102</v>
      </c>
      <c r="B23" s="93"/>
      <c r="C23" s="93">
        <v>2730</v>
      </c>
      <c r="D23" s="93">
        <f t="shared" si="0"/>
        <v>-2730</v>
      </c>
      <c r="E23" s="93"/>
      <c r="F23" s="95">
        <v>5408</v>
      </c>
      <c r="G23" s="93">
        <f t="shared" si="1"/>
        <v>-5408</v>
      </c>
    </row>
    <row r="24" spans="1:7" ht="15">
      <c r="A24" s="62" t="s">
        <v>166</v>
      </c>
      <c r="B24" s="93">
        <v>35</v>
      </c>
      <c r="C24" s="93"/>
      <c r="D24" s="93">
        <f t="shared" si="0"/>
        <v>35</v>
      </c>
      <c r="E24" s="93">
        <v>5</v>
      </c>
      <c r="F24" s="93"/>
      <c r="G24" s="93">
        <f t="shared" si="1"/>
        <v>5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>E25-F25</f>
        <v>0</v>
      </c>
    </row>
    <row r="26" spans="1:7" ht="28.5">
      <c r="A26" s="92" t="s">
        <v>120</v>
      </c>
      <c r="B26" s="96">
        <f>SUM(B18:B25)</f>
        <v>1978313</v>
      </c>
      <c r="C26" s="96">
        <f>SUM(C18:C25)</f>
        <v>951938</v>
      </c>
      <c r="D26" s="96">
        <f>B26-C26</f>
        <v>1026375</v>
      </c>
      <c r="E26" s="96">
        <f>SUM(E18:E25)</f>
        <v>5676623</v>
      </c>
      <c r="F26" s="96">
        <f>SUM(F18:F25)</f>
        <v>2211868</v>
      </c>
      <c r="G26" s="96">
        <f>E26-F26</f>
        <v>3464755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1998605</v>
      </c>
      <c r="C34" s="96">
        <f t="shared" si="2"/>
        <v>3450654</v>
      </c>
      <c r="D34" s="96">
        <f t="shared" si="2"/>
        <v>-1452049</v>
      </c>
      <c r="E34" s="96">
        <f t="shared" si="2"/>
        <v>10401621</v>
      </c>
      <c r="F34" s="96">
        <f t="shared" si="2"/>
        <v>12666743</v>
      </c>
      <c r="G34" s="96">
        <f t="shared" si="2"/>
        <v>-2265122</v>
      </c>
    </row>
    <row r="35" spans="1:7" ht="15">
      <c r="A35" s="92" t="s">
        <v>88</v>
      </c>
      <c r="B35" s="93"/>
      <c r="C35" s="93"/>
      <c r="D35" s="96">
        <v>3765720</v>
      </c>
      <c r="E35" s="93"/>
      <c r="F35" s="93"/>
      <c r="G35" s="96">
        <v>6811799</v>
      </c>
    </row>
    <row r="36" spans="1:7" ht="15">
      <c r="A36" s="92" t="s">
        <v>96</v>
      </c>
      <c r="B36" s="93"/>
      <c r="C36" s="93"/>
      <c r="D36" s="96">
        <f>D34+D35</f>
        <v>2313671</v>
      </c>
      <c r="E36" s="93"/>
      <c r="F36" s="93"/>
      <c r="G36" s="96">
        <f>G34+G35</f>
        <v>4546677</v>
      </c>
    </row>
    <row r="37" spans="1:7" ht="15">
      <c r="A37" s="94" t="s">
        <v>97</v>
      </c>
      <c r="B37" s="93"/>
      <c r="C37" s="93"/>
      <c r="D37" s="93">
        <v>278819</v>
      </c>
      <c r="E37" s="93"/>
      <c r="F37" s="93"/>
      <c r="G37" s="93">
        <v>1332885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145" t="s">
        <v>201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81" t="s">
        <v>54</v>
      </c>
      <c r="B3" s="181"/>
      <c r="C3" s="181"/>
      <c r="D3" s="181"/>
      <c r="E3" s="181"/>
      <c r="F3" s="181"/>
      <c r="G3" s="181"/>
      <c r="H3" s="181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75" t="s">
        <v>177</v>
      </c>
      <c r="H5" s="176"/>
    </row>
    <row r="6" spans="1:8" ht="15">
      <c r="A6" s="144" t="s">
        <v>200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7" t="s">
        <v>56</v>
      </c>
      <c r="B8" s="177" t="s">
        <v>60</v>
      </c>
      <c r="C8" s="173" t="s">
        <v>57</v>
      </c>
      <c r="D8" s="174"/>
      <c r="E8" s="174"/>
      <c r="F8" s="173" t="s">
        <v>58</v>
      </c>
      <c r="G8" s="182"/>
      <c r="H8" s="177" t="s">
        <v>59</v>
      </c>
      <c r="I8" s="43"/>
    </row>
    <row r="9" spans="1:9" ht="12.75" customHeight="1">
      <c r="A9" s="180"/>
      <c r="B9" s="185"/>
      <c r="C9" s="183" t="s">
        <v>61</v>
      </c>
      <c r="D9" s="177" t="s">
        <v>62</v>
      </c>
      <c r="E9" s="177" t="s">
        <v>126</v>
      </c>
      <c r="F9" s="177" t="s">
        <v>63</v>
      </c>
      <c r="G9" s="177" t="s">
        <v>64</v>
      </c>
      <c r="H9" s="180"/>
      <c r="I9" s="43"/>
    </row>
    <row r="10" spans="1:9" ht="60" customHeight="1">
      <c r="A10" s="178"/>
      <c r="B10" s="178"/>
      <c r="C10" s="184"/>
      <c r="D10" s="178"/>
      <c r="E10" s="179"/>
      <c r="F10" s="179"/>
      <c r="G10" s="179"/>
      <c r="H10" s="179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17256281</v>
      </c>
      <c r="C12" s="125">
        <v>4292480</v>
      </c>
      <c r="D12" s="125"/>
      <c r="E12" s="125"/>
      <c r="F12" s="125">
        <v>11885262</v>
      </c>
      <c r="G12" s="125">
        <v>14854558</v>
      </c>
      <c r="H12" s="125">
        <f>B12+C12+F12-G12</f>
        <v>18579465</v>
      </c>
      <c r="I12" s="109"/>
    </row>
    <row r="13" spans="1:9" s="123" customFormat="1" ht="28.5">
      <c r="A13" s="124" t="s">
        <v>104</v>
      </c>
      <c r="B13" s="125">
        <v>17256281</v>
      </c>
      <c r="C13" s="125">
        <v>4292480</v>
      </c>
      <c r="D13" s="125"/>
      <c r="E13" s="125"/>
      <c r="F13" s="125">
        <v>11885262</v>
      </c>
      <c r="G13" s="125">
        <v>14854558</v>
      </c>
      <c r="H13" s="125">
        <f>B13+C13+F13-G13</f>
        <v>18579465</v>
      </c>
      <c r="I13" s="109"/>
    </row>
    <row r="14" spans="1:9" s="123" customFormat="1" ht="28.5">
      <c r="A14" s="124" t="s">
        <v>65</v>
      </c>
      <c r="B14" s="125">
        <v>12139405</v>
      </c>
      <c r="C14" s="125">
        <v>3647026</v>
      </c>
      <c r="D14" s="125"/>
      <c r="E14" s="125"/>
      <c r="F14" s="125">
        <v>12219544</v>
      </c>
      <c r="G14" s="125">
        <v>15177406</v>
      </c>
      <c r="H14" s="125">
        <f>B14+C14+F14-G14</f>
        <v>12828569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-2404697</v>
      </c>
      <c r="C19" s="129">
        <f>C20-C21</f>
        <v>-81307</v>
      </c>
      <c r="D19" s="129"/>
      <c r="E19" s="129"/>
      <c r="F19" s="129"/>
      <c r="G19" s="129"/>
      <c r="H19" s="129">
        <f>B19+C19</f>
        <v>-2486004</v>
      </c>
      <c r="I19" s="43"/>
    </row>
    <row r="20" spans="1:9" ht="15">
      <c r="A20" s="127" t="s">
        <v>127</v>
      </c>
      <c r="B20" s="126">
        <v>19380</v>
      </c>
      <c r="C20" s="126">
        <v>852</v>
      </c>
      <c r="D20" s="126"/>
      <c r="E20" s="126"/>
      <c r="F20" s="126"/>
      <c r="G20" s="126"/>
      <c r="H20" s="126">
        <f>B20+C20</f>
        <v>20232</v>
      </c>
      <c r="I20" s="43"/>
    </row>
    <row r="21" spans="1:9" ht="15">
      <c r="A21" s="127" t="s">
        <v>128</v>
      </c>
      <c r="B21" s="126">
        <v>2424077</v>
      </c>
      <c r="C21" s="126">
        <v>82159</v>
      </c>
      <c r="D21" s="126"/>
      <c r="E21" s="126"/>
      <c r="F21" s="126"/>
      <c r="G21" s="126"/>
      <c r="H21" s="126">
        <f>B21+C21</f>
        <v>2506236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/>
      <c r="G22" s="129">
        <v>442128</v>
      </c>
      <c r="H22" s="129">
        <f>F22-G22</f>
        <v>-442128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9734708</v>
      </c>
      <c r="C34" s="130">
        <f>C14+C19</f>
        <v>3565719</v>
      </c>
      <c r="D34" s="130"/>
      <c r="E34" s="130"/>
      <c r="F34" s="130">
        <f>F14+F22</f>
        <v>12219544</v>
      </c>
      <c r="G34" s="130">
        <f>G14+G22</f>
        <v>15619534</v>
      </c>
      <c r="H34" s="129">
        <f>H14+H19+H22</f>
        <v>9900437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9734708</v>
      </c>
      <c r="C36" s="130">
        <f>C34</f>
        <v>3565719</v>
      </c>
      <c r="D36" s="130"/>
      <c r="E36" s="130"/>
      <c r="F36" s="130">
        <f>F34</f>
        <v>12219544</v>
      </c>
      <c r="G36" s="130">
        <f>G34</f>
        <v>15619534</v>
      </c>
      <c r="H36" s="129">
        <f>H34</f>
        <v>9900437</v>
      </c>
      <c r="I36" s="43"/>
      <c r="K36" s="131"/>
    </row>
    <row r="37" spans="7:9" ht="15">
      <c r="G37" s="98"/>
      <c r="I37" s="43"/>
    </row>
    <row r="38" spans="1:9" ht="15">
      <c r="A38" s="145" t="s">
        <v>201</v>
      </c>
      <c r="F38" s="98"/>
      <c r="I38" s="43"/>
    </row>
    <row r="39" spans="2:9" ht="15">
      <c r="B39" s="132"/>
      <c r="C39" s="133"/>
      <c r="D39" s="134"/>
      <c r="E39" s="135"/>
      <c r="F39" s="135"/>
      <c r="G39" s="136"/>
      <c r="H39" s="137"/>
      <c r="I39" s="43"/>
    </row>
    <row r="40" spans="1:9" ht="17.25" customHeight="1">
      <c r="A40" s="138" t="s">
        <v>113</v>
      </c>
      <c r="B40" s="28"/>
      <c r="C40" s="19"/>
      <c r="D40" s="104" t="s">
        <v>194</v>
      </c>
      <c r="I40" s="56"/>
    </row>
    <row r="41" spans="1:9" ht="15">
      <c r="A41" s="139" t="s">
        <v>193</v>
      </c>
      <c r="B41" s="1"/>
      <c r="C41" s="1"/>
      <c r="D41" s="140"/>
      <c r="E41" s="107" t="s">
        <v>195</v>
      </c>
      <c r="H41" s="141"/>
      <c r="I41" s="56"/>
    </row>
    <row r="42" spans="1:9" ht="15">
      <c r="A42" s="1"/>
      <c r="B42" s="1"/>
      <c r="C42" s="1"/>
      <c r="D42" s="142"/>
      <c r="E42" s="142"/>
      <c r="H42" s="143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2012-07-26T07:50:55Z</dcterms:modified>
  <cp:category/>
  <cp:version/>
  <cp:contentType/>
  <cp:contentStatus/>
</cp:coreProperties>
</file>