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80" windowWidth="15480" windowHeight="5025" tabRatio="599" firstSheet="4" activeTab="7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№7-КИС'!$A$1:$R$177</definedName>
    <definedName name="_xlnm.Print_Area" localSheetId="7">'справка №8-КИС'!$A$1:$C$36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<sst xmlns="http://schemas.openxmlformats.org/spreadsheetml/2006/main" count="1085" uniqueCount="559">
  <si>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</si>
  <si>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</si>
  <si>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</si>
  <si>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</si>
  <si>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</si>
  <si>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</si>
  <si>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</si>
  <si>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</si>
  <si>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</si>
  <si>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</si>
  <si>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</si>
  <si>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</si>
  <si>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</si>
  <si>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</si>
  <si>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</si>
  <si>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</si>
  <si>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</si>
  <si>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</si>
  <si>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</si>
  <si>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</si>
  <si>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</si>
  <si>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</si>
  <si>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</si>
  <si>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</si>
  <si>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</si>
  <si>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</si>
  <si>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</si>
  <si>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</si>
  <si>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</si>
  <si>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</si>
  <si>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</si>
  <si>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</si>
  <si>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</si>
  <si>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</si>
  <si>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</si>
  <si>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</si>
  <si>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</si>
  <si>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</si>
  <si>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</si>
  <si>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</si>
  <si>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</si>
  <si>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</si>
  <si>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</si>
  <si>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</si>
  <si>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</si>
  <si>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</si>
  <si>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</si>
  <si>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</si>
  <si>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</si>
  <si>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</si>
  <si>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</si>
  <si>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</si>
  <si>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</si>
  <si>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</si>
  <si>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</si>
  <si>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</si>
  <si>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</si>
  <si>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</si>
  <si>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</si>
  <si>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</si>
  <si>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</si>
  <si>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</si>
  <si>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</si>
  <si>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</si>
  <si>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</si>
  <si>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</si>
  <si>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</si>
  <si>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</si>
  <si>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</si>
  <si>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</si>
  <si>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</si>
  <si>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</si>
  <si>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</si>
  <si>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</si>
  <si>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</si>
  <si>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</si>
  <si>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</si>
  <si>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</si>
  <si>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</si>
  <si>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</si>
  <si>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</si>
  <si>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</si>
  <si>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</si>
  <si>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</si>
  <si>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</si>
  <si>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</si>
  <si>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</si>
  <si>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</si>
  <si>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</si>
  <si>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</si>
  <si>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</si>
  <si>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</si>
  <si>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</si>
  <si>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</si>
  <si>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</si>
  <si>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</si>
  <si>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</si>
  <si>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</si>
  <si>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</si>
  <si>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</si>
  <si>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</si>
  <si>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</si>
  <si>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</si>
  <si>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</si>
  <si>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</si>
  <si>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</si>
  <si>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</si>
  <si>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</si>
  <si>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</si>
  <si>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</si>
  <si>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</si>
  <si>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</si>
  <si>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</si>
  <si>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</si>
  <si>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</si>
  <si>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</si>
  <si>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</si>
  <si>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</si>
  <si>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</si>
  <si>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</si>
  <si>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</si>
  <si>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</si>
  <si>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</si>
  <si>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</si>
  <si>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</si>
  <si>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</si>
  <si>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</si>
  <si>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</si>
  <si>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</si>
  <si>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</si>
  <si>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</si>
  <si>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</si>
  <si>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</si>
  <si>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</si>
  <si>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</si>
  <si>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</si>
  <si>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</si>
  <si>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</si>
  <si>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</si>
  <si>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</si>
  <si>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</si>
  <si>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</si>
  <si>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</si>
  <si>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</si>
  <si>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</si>
  <si>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</si>
  <si>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</si>
  <si>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</si>
  <si>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</si>
  <si>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</si>
  <si>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</si>
  <si>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</si>
  <si>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</si>
  <si>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</si>
  <si>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</si>
  <si>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</si>
  <si>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</si>
  <si>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</si>
  <si>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</si>
  <si>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</si>
  <si>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</si>
  <si>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</si>
  <si>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</si>
  <si>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</si>
  <si>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</si>
  <si>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</si>
  <si>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</si>
  <si>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</si>
  <si>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</si>
  <si>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</si>
  <si>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</si>
  <si>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</si>
  <si>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</si>
  <si>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</si>
  <si>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</si>
  <si>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</si>
  <si>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</si>
  <si>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</si>
  <si>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</si>
  <si>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</si>
  <si>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</si>
  <si>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</si>
  <si>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</si>
  <si>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</si>
  <si>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</si>
  <si>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</si>
  <si>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</si>
  <si>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</si>
  <si>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</si>
  <si>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</si>
  <si>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</si>
  <si>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</si>
  <si>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</si>
  <si>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</si>
  <si>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</si>
  <si>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</si>
  <si>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</si>
  <si>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</si>
  <si>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</si>
  <si>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</si>
  <si>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</si>
  <si>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</si>
  <si>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</si>
  <si>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</si>
  <si>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</si>
  <si>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</si>
  <si>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</si>
  <si>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</si>
  <si>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</si>
  <si>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</si>
  <si>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</si>
  <si>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</si>
  <si>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</si>
  <si>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</si>
  <si>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</si>
  <si>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</si>
  <si>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</si>
  <si>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</si>
  <si>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</si>
  <si>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</si>
  <si>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</si>
  <si>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</si>
  <si>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</si>
  <si>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</si>
  <si>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</si>
  <si>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</si>
  <si>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</si>
  <si>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</si>
  <si>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</si>
  <si>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</si>
  <si>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</si>
  <si>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</si>
  <si>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</si>
  <si>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</si>
  <si>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</si>
  <si>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</si>
  <si>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</si>
  <si>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</si>
  <si>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</si>
  <si>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</si>
  <si>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</si>
  <si>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</si>
  <si>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</si>
  <si>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</si>
  <si>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</si>
  <si>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</si>
  <si>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</si>
  <si>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</si>
  <si>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</si>
  <si>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</si>
  <si>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</si>
  <si>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</si>
  <si>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</si>
  <si>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</si>
  <si>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</si>
  <si>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</si>
  <si>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</si>
  <si>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</si>
  <si>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</si>
  <si>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</si>
  <si>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</si>
  <si>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</si>
  <si>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</si>
  <si>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</si>
  <si>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</si>
  <si>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</si>
  <si>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</si>
  <si>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</si>
  <si>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</si>
  <si>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</si>
  <si>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</si>
  <si>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</si>
  <si>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</si>
  <si>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</si>
  <si>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</si>
  <si>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</si>
  <si>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</si>
  <si>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</si>
  <si>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</si>
  <si>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</si>
  <si>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</si>
  <si>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</si>
  <si>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</si>
  <si>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</si>
  <si>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</si>
  <si>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</si>
  <si>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</si>
  <si>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</si>
  <si>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</si>
  <si>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</si>
  <si>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</si>
  <si>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</si>
  <si>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</si>
  <si>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</si>
  <si>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</si>
  <si>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</si>
  <si>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</si>
  <si>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</si>
  <si>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</si>
  <si>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</si>
  <si>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</si>
  <si>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</si>
  <si>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</si>
  <si>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</si>
  <si>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</si>
  <si>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</si>
  <si>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</si>
  <si>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</si>
  <si>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</si>
  <si>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</si>
  <si>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</si>
  <si>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</si>
  <si>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t>ЕИК по БУЛСТАТ: 131500620</t>
  </si>
  <si>
    <t>Отчетен период: към 31.03.2008 г.</t>
  </si>
  <si>
    <t>Наименование на КИС:ДФ ДСК БАЛАНС</t>
  </si>
  <si>
    <t>Отчетен период: към 31.03.2008г.</t>
  </si>
  <si>
    <t>ЕИК по БУЛСТАТ:131500620</t>
  </si>
  <si>
    <t>Дата: 30.04.2008</t>
  </si>
  <si>
    <t xml:space="preserve">                            /Д. Александрова/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</si>
  <si>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</si>
  <si>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</si>
  <si>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</si>
  <si>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</si>
  <si>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</si>
  <si>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</si>
  <si>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</si>
  <si>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>Представляващ:....................................</t>
  </si>
  <si>
    <t>Наименование на КИС:  ДФ ДСК БАЛАНС</t>
  </si>
  <si>
    <t>Наименование на  КИС:  ДФ ДСК БАЛАНС</t>
  </si>
  <si>
    <t>Отчетен период:  към 31.03.2008г.</t>
  </si>
  <si>
    <t>Фонд за недвижими имоти България АДСИЦ-София</t>
  </si>
  <si>
    <t>Актив Пропъртис АДСИЦ-Пловдив</t>
  </si>
  <si>
    <t>ТБ Централна кооперативна банка АД-София</t>
  </si>
  <si>
    <t>Интеркапитал Пропърти Дивелопмънт АДСИЦ-София</t>
  </si>
  <si>
    <t>Индустриален Холдинг България АД-София</t>
  </si>
  <si>
    <t>И Ар Джи Капитал - 2 АДСИЦ-София</t>
  </si>
  <si>
    <t>Синергон Холдинг АД-София</t>
  </si>
  <si>
    <t>Каолин АД-Сеново</t>
  </si>
  <si>
    <t>Енемона АД-Козлодуй</t>
  </si>
  <si>
    <t>Химимпорт АД-София</t>
  </si>
  <si>
    <t>ЦБА Асет Мениджмънт АД-Велико Търново</t>
  </si>
  <si>
    <t>Булленд инвестмънтс АДСИЦ-София</t>
  </si>
  <si>
    <t>Монбат АД-София</t>
  </si>
  <si>
    <t>ЗД Евро инс АД-София</t>
  </si>
  <si>
    <t>Ексклузив Пропърти АДСИЦ-София</t>
  </si>
  <si>
    <t>Билборд АД</t>
  </si>
  <si>
    <t>ТБ Българо-Американска Кредитна Банка АД-София</t>
  </si>
  <si>
    <t>ТБ Първа Инвестиционна Банка АД-София</t>
  </si>
  <si>
    <t>ТБ Корпоративна търговска банка АД-София</t>
  </si>
  <si>
    <t>Албена АД-к.к. Албена</t>
  </si>
  <si>
    <t>Алкомет АД-Шумен</t>
  </si>
  <si>
    <t>Българска роза-Севтополис АД-Казанлък</t>
  </si>
  <si>
    <t>Биовет АД-Пещера</t>
  </si>
  <si>
    <t>Булгартабак-холдинг АД-София</t>
  </si>
  <si>
    <t>ЕМКА АД-Севлиево</t>
  </si>
  <si>
    <t>Хидравлични елементи и системи АД-Ямбол</t>
  </si>
  <si>
    <t>М+С хидравлик АД-Казанлък</t>
  </si>
  <si>
    <t>Оловно цинков комплекс АД-Кърджали</t>
  </si>
  <si>
    <t>Топливо АД-София</t>
  </si>
  <si>
    <t>И Ар Джи Капитал - 3 АДСИЦ-София</t>
  </si>
  <si>
    <t>Капитан Дядо Никола АД-Габрово</t>
  </si>
  <si>
    <t>Оргахим АД-Русе</t>
  </si>
  <si>
    <t>S.N.T.G.N. TRANSGAZ S. A. - РУМЪНИЯ</t>
  </si>
  <si>
    <t xml:space="preserve">Агрия Груп Холдинг АД </t>
  </si>
  <si>
    <t>BG1100001053</t>
  </si>
  <si>
    <t>BG1100003059</t>
  </si>
  <si>
    <t>BG1100014973</t>
  </si>
  <si>
    <t>BG1100018057</t>
  </si>
  <si>
    <t>BG1100019980</t>
  </si>
  <si>
    <t>BG1100030052</t>
  </si>
  <si>
    <t>BG1100033981</t>
  </si>
  <si>
    <t>BG1100039012</t>
  </si>
  <si>
    <t>BG1100042073</t>
  </si>
  <si>
    <t>BG1100046066</t>
  </si>
  <si>
    <t>BG1100064077</t>
  </si>
  <si>
    <t>BG1100067054</t>
  </si>
  <si>
    <t>BG1100075065</t>
  </si>
  <si>
    <t>BG1100081055</t>
  </si>
  <si>
    <t>BG1100083069</t>
  </si>
  <si>
    <t>BG1100088076</t>
  </si>
  <si>
    <t>BG1100098059</t>
  </si>
  <si>
    <t>BG1100106050</t>
  </si>
  <si>
    <t>BG1100129052</t>
  </si>
  <si>
    <t>BG11ALBAAT17</t>
  </si>
  <si>
    <t>BG11ALSUAT14</t>
  </si>
  <si>
    <t xml:space="preserve">BG11BAKABT17 </t>
  </si>
  <si>
    <t>BG11BIPEAT11</t>
  </si>
  <si>
    <t>BG11BUSOGT14</t>
  </si>
  <si>
    <t>BG11EMSEAT19 </t>
  </si>
  <si>
    <t>BG11HIYMAT14</t>
  </si>
  <si>
    <t>BG11MPKAAT18</t>
  </si>
  <si>
    <t>BG11OLKAAT10</t>
  </si>
  <si>
    <t>BG11TOSOAT18</t>
  </si>
  <si>
    <t>BG1100069068</t>
  </si>
  <si>
    <t>BG11KAGAAT13</t>
  </si>
  <si>
    <t>BG11ORRUAT13</t>
  </si>
  <si>
    <t>ROTGNTACNOR8</t>
  </si>
  <si>
    <t>BG1100085072</t>
  </si>
  <si>
    <t>BG4000014085</t>
  </si>
  <si>
    <t>BREF</t>
  </si>
  <si>
    <t>AKTIV</t>
  </si>
  <si>
    <t>CCB</t>
  </si>
  <si>
    <t>ICPD</t>
  </si>
  <si>
    <t>IHLBL</t>
  </si>
  <si>
    <t>ERGC2</t>
  </si>
  <si>
    <t>PETHL</t>
  </si>
  <si>
    <t>KAO</t>
  </si>
  <si>
    <t>ENM</t>
  </si>
  <si>
    <t>CHIM</t>
  </si>
  <si>
    <t>CBAAMG</t>
  </si>
  <si>
    <t>LAND</t>
  </si>
  <si>
    <t>MONBAT</t>
  </si>
  <si>
    <t>EURINS</t>
  </si>
  <si>
    <t>EXPRO</t>
  </si>
  <si>
    <t>BOARD</t>
  </si>
  <si>
    <t>BACB</t>
  </si>
  <si>
    <t>FIB</t>
  </si>
  <si>
    <t>CORP</t>
  </si>
  <si>
    <t>ALB</t>
  </si>
  <si>
    <t>ALUM</t>
  </si>
  <si>
    <t>SEVTO</t>
  </si>
  <si>
    <t>BIOV</t>
  </si>
  <si>
    <t>BTH</t>
  </si>
  <si>
    <t>EMKA</t>
  </si>
  <si>
    <t>HES</t>
  </si>
  <si>
    <t>MCH</t>
  </si>
  <si>
    <t>OTZK</t>
  </si>
  <si>
    <t>TOPL</t>
  </si>
  <si>
    <t>ERGC3</t>
  </si>
  <si>
    <t>KDN</t>
  </si>
  <si>
    <t>ORGH</t>
  </si>
  <si>
    <t>AGR</t>
  </si>
  <si>
    <t>R5ALOF</t>
  </si>
  <si>
    <t>BGN</t>
  </si>
  <si>
    <t>RON</t>
  </si>
  <si>
    <t>Пазарна цена</t>
  </si>
  <si>
    <t>Bucharest Stock Exchange</t>
  </si>
  <si>
    <t>TGNR01</t>
  </si>
  <si>
    <t>ДФ РАЙФАЙЗЕН (БЪЛГАРИЯ) БАЛАНСИРАН ФОНД</t>
  </si>
  <si>
    <t>Forsyth Lodsworth Global Em Markets Debt Fund</t>
  </si>
  <si>
    <t>BG9000005066</t>
  </si>
  <si>
    <t>IE00B1L2SC98</t>
  </si>
  <si>
    <t>DFRBBF</t>
  </si>
  <si>
    <t>B1L2SC9</t>
  </si>
  <si>
    <t>Irish Stock Exchange</t>
  </si>
  <si>
    <t>EUR</t>
  </si>
  <si>
    <t>ТБ Инвестбанк АД-София</t>
  </si>
  <si>
    <t>BG2100040059</t>
  </si>
  <si>
    <t>MBINVB2</t>
  </si>
  <si>
    <t>Ти Би Ай Кредит ЕАД-София 4</t>
  </si>
  <si>
    <t>Еврокредит ЕАД</t>
  </si>
  <si>
    <t>Обединена Млечна Компания АД-Пловдив</t>
  </si>
  <si>
    <t>ТИ БИ АЙ Лизинг ЕАД</t>
  </si>
  <si>
    <t>Фарин АД-Добрич</t>
  </si>
  <si>
    <t>Източна газова компания АД-Варна</t>
  </si>
  <si>
    <t>Б.Л. Лизинг ЕАД-София</t>
  </si>
  <si>
    <t>Финанс Консултинг ЕАД-София</t>
  </si>
  <si>
    <t>Роял Патейтос АД</t>
  </si>
  <si>
    <t>Лизингова Компания АД-София</t>
  </si>
  <si>
    <t>Ти Би Ай Кредит ЕАД-София 5</t>
  </si>
  <si>
    <t>Свети Свети Константин и Елена Холдинг АД -2</t>
  </si>
  <si>
    <t>Ай Ти Ди Нетуърк АД-Пловдив</t>
  </si>
  <si>
    <t>Никром тръбна мебел АД-Ловеч</t>
  </si>
  <si>
    <t>Балканкар Заря АД</t>
  </si>
  <si>
    <t>София Комерс Кредит Груп</t>
  </si>
  <si>
    <t>Евролизинг ЕАД</t>
  </si>
  <si>
    <t>Фонд за енергетика и енергийни икономии АДСИЦ</t>
  </si>
  <si>
    <t>BG2100014054</t>
  </si>
  <si>
    <t>BG2100047062</t>
  </si>
  <si>
    <t xml:space="preserve">BG2100004063 </t>
  </si>
  <si>
    <t>BG2100006076</t>
  </si>
  <si>
    <t>BG2100015069</t>
  </si>
  <si>
    <t>BG2100017065</t>
  </si>
  <si>
    <t>BG2100019061</t>
  </si>
  <si>
    <t>BG2100019079</t>
  </si>
  <si>
    <t>BG2100022057</t>
  </si>
  <si>
    <t>BG2100026066</t>
  </si>
  <si>
    <t>BG2100032056</t>
  </si>
  <si>
    <t>BG2100038061</t>
  </si>
  <si>
    <t>BG2100041057</t>
  </si>
  <si>
    <t>BG2100043061</t>
  </si>
  <si>
    <t>BG2100044069</t>
  </si>
  <si>
    <t>BG2100015077</t>
  </si>
  <si>
    <t>BG2100024079</t>
  </si>
  <si>
    <t>BG2100025076</t>
  </si>
  <si>
    <t>BG2100041065</t>
  </si>
  <si>
    <t>BTBI4</t>
  </si>
  <si>
    <t>-</t>
  </si>
  <si>
    <t>BOMK</t>
  </si>
  <si>
    <t>BTBIL2</t>
  </si>
  <si>
    <t>BFARIN</t>
  </si>
  <si>
    <t>BGASCO</t>
  </si>
  <si>
    <t>BBLL</t>
  </si>
  <si>
    <t>BICPD</t>
  </si>
  <si>
    <t>BFINC</t>
  </si>
  <si>
    <t>BLK</t>
  </si>
  <si>
    <t>BTBI5</t>
  </si>
  <si>
    <t>BSKELN2</t>
  </si>
  <si>
    <t>BITDN</t>
  </si>
  <si>
    <t>BNIKR</t>
  </si>
  <si>
    <t>BZARYA</t>
  </si>
  <si>
    <t>BFEEI</t>
  </si>
  <si>
    <t>Справедлива стойност</t>
  </si>
  <si>
    <t>БФБ, Неофициален Пазар на акции сегмент "A"</t>
  </si>
  <si>
    <t>БФБ, Официален Пазар Акции сегмент "B"</t>
  </si>
  <si>
    <t>БФБ, Официален Пазар Акции сегмент "A"</t>
  </si>
  <si>
    <t>БФБ, Неофициален Пазар на други ЦК</t>
  </si>
  <si>
    <t>БФБ, Неофициален Пазар на облигации</t>
  </si>
  <si>
    <t>Извънборсов пазар</t>
  </si>
  <si>
    <t>не</t>
  </si>
  <si>
    <t>да</t>
  </si>
  <si>
    <t xml:space="preserve">Фонд за земеделска земя Мел инвест АДСИЦ-София </t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</si>
  <si>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 ДФ ДСК БАЛАНС</t>
    </r>
  </si>
  <si>
    <t>Емитиране и обратно изкупуване на акции/дялове</t>
  </si>
  <si>
    <t>Други парични потоци от неспециализирана дейност</t>
  </si>
  <si>
    <r>
      <t xml:space="preserve"> за краткосрочните вземания и задължения </t>
    </r>
    <r>
      <rPr>
        <b/>
        <strike/>
        <sz val="10"/>
        <rFont val="Times"/>
        <family val="1"/>
      </rPr>
      <t xml:space="preserve"> </t>
    </r>
  </si>
  <si>
    <r>
      <t>2. Задължения</t>
    </r>
    <r>
      <rPr>
        <b/>
        <sz val="10"/>
        <rFont val="Times"/>
        <family val="1"/>
      </rPr>
      <t xml:space="preserve"> </t>
    </r>
    <r>
      <rPr>
        <sz val="10"/>
        <rFont val="Times"/>
        <family val="1"/>
      </rPr>
      <t>към  финансови предприятия, в т.ч.:</t>
    </r>
  </si>
  <si>
    <t>Адванс Терафонд АДСИЦ-София</t>
  </si>
  <si>
    <t>Фонд за земеделска земя Мел инвест АДСИЦ-София</t>
  </si>
  <si>
    <t>Фаворит Холд АД-София</t>
  </si>
  <si>
    <t>БенчМарк фонд имоти АДСИЦ-София</t>
  </si>
  <si>
    <t>Кораборем. завод Одесос АД-Варна</t>
  </si>
  <si>
    <t>Петрол АД-София</t>
  </si>
  <si>
    <t>BG1100025052</t>
  </si>
  <si>
    <t>BG1100025060</t>
  </si>
  <si>
    <t>BG1100035986</t>
  </si>
  <si>
    <t>BG1100036042</t>
  </si>
  <si>
    <t>BG11KOVABT17</t>
  </si>
  <si>
    <t>BG11PESOBT13</t>
  </si>
  <si>
    <t>ATERA</t>
  </si>
  <si>
    <t>ALOFMI</t>
  </si>
  <si>
    <t>AFH</t>
  </si>
  <si>
    <t>BMREIT</t>
  </si>
  <si>
    <t>ODES</t>
  </si>
  <si>
    <t>PET</t>
  </si>
  <si>
    <t>BG2100004055</t>
  </si>
  <si>
    <t>MBINVB1</t>
  </si>
  <si>
    <t>ABN AMRO BANK NV</t>
  </si>
  <si>
    <t>XS0287847759</t>
  </si>
  <si>
    <t>Luxembourg Stock Exchange</t>
  </si>
  <si>
    <t>Aa2</t>
  </si>
  <si>
    <t>Moody's</t>
  </si>
  <si>
    <t>SGA SOSIETE GENERAL ACCEPTANCE N.V.</t>
  </si>
  <si>
    <t>DE000SG5S8S3</t>
  </si>
  <si>
    <t>ROTGNTRGH010</t>
  </si>
  <si>
    <r>
      <t xml:space="preserve">Забележка: </t>
    </r>
    <r>
      <rPr>
        <sz val="8"/>
        <rFont val="Times New Roman"/>
        <family val="1"/>
      </rPr>
      <t xml:space="preserve">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</si>
  <si>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Дата:30.04.2008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</si>
  <si>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</si>
  <si>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</si>
  <si>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</si>
  <si>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 xml:space="preserve">   /Д.Тончев/</t>
  </si>
  <si>
    <t xml:space="preserve">                                   /М. Марков/</t>
  </si>
  <si>
    <t xml:space="preserve">                                 /Д.Тончев/</t>
  </si>
  <si>
    <t xml:space="preserve">                                   /Д.Тончев/</t>
  </si>
  <si>
    <t xml:space="preserve">                    /М. Марков/</t>
  </si>
  <si>
    <t xml:space="preserve">                           /Д.Тончев/</t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</si>
  <si>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</si>
  <si>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ТБ Централна кооперативна банка АД-София - БЛОКИРАНИ</t>
  </si>
  <si>
    <t>Булленд инвестмънтс АДСИЦ-София - БЛКИРАНИ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</si>
</sst>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</numFmts>
  <fonts count="28"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strike/>
      <sz val="10"/>
      <name val="Times New Roman"/>
      <family val="1"/>
    </font>
    <font>
      <sz val="10"/>
      <name val="Times"/>
      <family val="1"/>
    </font>
    <font>
      <i/>
      <sz val="10"/>
      <name val="Times"/>
      <family val="1"/>
    </font>
    <font>
      <b/>
      <sz val="10"/>
      <name val="Times"/>
      <family val="1"/>
    </font>
    <font>
      <b/>
      <strike/>
      <sz val="10"/>
      <name val="Times"/>
      <family val="1"/>
    </font>
    <font>
      <b/>
      <i/>
      <u val="single"/>
      <sz val="10"/>
      <name val="Times"/>
      <family val="1"/>
    </font>
    <font>
      <strike/>
      <sz val="10"/>
      <name val="Times"/>
      <family val="1"/>
    </font>
    <font>
      <b/>
      <i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23" applyFont="1" applyBorder="1" applyAlignment="1" applyProtection="1">
      <alignment vertical="top" wrapText="1"/>
      <protection locked="0"/>
    </xf>
    <xf numFmtId="0" fontId="3" fillId="0" borderId="0" xfId="23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24" applyFont="1" applyFill="1" applyAlignment="1">
      <alignment horizontal="center" vertical="justify" wrapText="1"/>
      <protection/>
    </xf>
    <xf numFmtId="0" fontId="5" fillId="0" borderId="0" xfId="22" applyFont="1">
      <alignment/>
      <protection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21" applyFont="1" applyAlignment="1" applyProtection="1">
      <alignment horizontal="centerContinuous"/>
      <protection locked="0"/>
    </xf>
    <xf numFmtId="0" fontId="5" fillId="0" borderId="0" xfId="22" applyFont="1" applyProtection="1">
      <alignment/>
      <protection locked="0"/>
    </xf>
    <xf numFmtId="0" fontId="5" fillId="0" borderId="0" xfId="0" applyFont="1" applyAlignment="1">
      <alignment/>
    </xf>
    <xf numFmtId="0" fontId="4" fillId="0" borderId="0" xfId="21" applyFont="1" applyAlignment="1" applyProtection="1">
      <alignment horizontal="center"/>
      <protection locked="0"/>
    </xf>
    <xf numFmtId="0" fontId="5" fillId="0" borderId="0" xfId="23" applyFont="1" applyAlignment="1" applyProtection="1">
      <alignment vertical="top"/>
      <protection locked="0"/>
    </xf>
    <xf numFmtId="0" fontId="4" fillId="0" borderId="0" xfId="21" applyFont="1" applyBorder="1" applyAlignment="1" applyProtection="1">
      <alignment vertical="justify" wrapText="1"/>
      <protection locked="0"/>
    </xf>
    <xf numFmtId="0" fontId="5" fillId="0" borderId="0" xfId="21" applyFont="1" applyBorder="1" applyAlignment="1" applyProtection="1">
      <alignment vertical="justify" wrapText="1"/>
      <protection locked="0"/>
    </xf>
    <xf numFmtId="0" fontId="5" fillId="0" borderId="0" xfId="23" applyFont="1" applyAlignment="1" applyProtection="1">
      <alignment vertical="top" wrapText="1"/>
      <protection locked="0"/>
    </xf>
    <xf numFmtId="0" fontId="4" fillId="0" borderId="0" xfId="21" applyFont="1" applyAlignment="1" applyProtection="1">
      <alignment horizontal="left" vertical="center" wrapText="1"/>
      <protection locked="0"/>
    </xf>
    <xf numFmtId="0" fontId="4" fillId="0" borderId="1" xfId="21" applyFont="1" applyBorder="1" applyAlignment="1" applyProtection="1">
      <alignment horizontal="centerContinuous" vertical="center" wrapText="1"/>
      <protection/>
    </xf>
    <xf numFmtId="0" fontId="4" fillId="0" borderId="0" xfId="22" applyFont="1">
      <alignment/>
      <protection/>
    </xf>
    <xf numFmtId="0" fontId="4" fillId="0" borderId="1" xfId="21" applyFont="1" applyBorder="1" applyAlignment="1" applyProtection="1">
      <alignment horizontal="center" vertical="center" wrapText="1"/>
      <protection/>
    </xf>
    <xf numFmtId="0" fontId="4" fillId="0" borderId="1" xfId="21" applyFont="1" applyBorder="1" applyAlignment="1" applyProtection="1">
      <alignment horizontal="centerContinuous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5" fillId="0" borderId="0" xfId="22" applyFont="1" applyFill="1">
      <alignment/>
      <protection/>
    </xf>
    <xf numFmtId="0" fontId="5" fillId="0" borderId="1" xfId="21" applyFont="1" applyBorder="1" applyAlignment="1" applyProtection="1">
      <alignment horizontal="left" wrapText="1"/>
      <protection/>
    </xf>
    <xf numFmtId="0" fontId="5" fillId="0" borderId="1" xfId="0" applyFont="1" applyBorder="1" applyAlignment="1">
      <alignment wrapText="1"/>
    </xf>
    <xf numFmtId="0" fontId="5" fillId="0" borderId="2" xfId="21" applyFont="1" applyFill="1" applyBorder="1" applyAlignment="1" applyProtection="1">
      <alignment vertical="center" wrapText="1"/>
      <protection/>
    </xf>
    <xf numFmtId="0" fontId="5" fillId="0" borderId="2" xfId="21" applyFont="1" applyFill="1" applyBorder="1" applyAlignment="1" applyProtection="1">
      <alignment horizontal="center" vertical="center" wrapText="1"/>
      <protection/>
    </xf>
    <xf numFmtId="0" fontId="5" fillId="0" borderId="0" xfId="22" applyFont="1" applyFill="1" applyProtection="1">
      <alignment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0" fontId="5" fillId="0" borderId="0" xfId="22" applyFont="1" applyAlignment="1">
      <alignment horizontal="left" wrapText="1"/>
      <protection/>
    </xf>
    <xf numFmtId="0" fontId="14" fillId="0" borderId="1" xfId="0" applyFont="1" applyBorder="1" applyAlignment="1">
      <alignment wrapText="1"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21" applyFont="1" applyBorder="1" applyAlignment="1" applyProtection="1">
      <alignment horizontal="right"/>
      <protection/>
    </xf>
    <xf numFmtId="0" fontId="15" fillId="0" borderId="0" xfId="21" applyFont="1" applyBorder="1" applyAlignment="1" applyProtection="1">
      <alignment horizontal="left" wrapText="1"/>
      <protection/>
    </xf>
    <xf numFmtId="1" fontId="5" fillId="0" borderId="0" xfId="21" applyNumberFormat="1" applyFont="1" applyFill="1" applyBorder="1" applyAlignment="1" applyProtection="1">
      <alignment vertical="center" wrapText="1"/>
      <protection locked="0"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1" fontId="5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2" applyFont="1" applyFill="1" applyBorder="1" applyProtection="1">
      <alignment/>
      <protection/>
    </xf>
    <xf numFmtId="0" fontId="5" fillId="0" borderId="0" xfId="21" applyFont="1" applyProtection="1">
      <alignment/>
      <protection locked="0"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5" fillId="0" borderId="0" xfId="21" applyFont="1" applyFill="1" applyProtection="1">
      <alignment/>
      <protection locked="0"/>
    </xf>
    <xf numFmtId="0" fontId="5" fillId="0" borderId="0" xfId="22" applyFont="1" applyBorder="1">
      <alignment/>
      <protection/>
    </xf>
    <xf numFmtId="0" fontId="16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Border="1" applyAlignment="1" applyProtection="1">
      <alignment horizontal="center" vertical="center" wrapText="1"/>
      <protection/>
    </xf>
    <xf numFmtId="0" fontId="5" fillId="0" borderId="0" xfId="22" applyFont="1" applyBorder="1" applyAlignment="1">
      <alignment horizontal="left" wrapText="1"/>
      <protection/>
    </xf>
    <xf numFmtId="0" fontId="5" fillId="0" borderId="0" xfId="21" applyFont="1" applyFill="1" applyBorder="1" applyAlignment="1" applyProtection="1">
      <alignment horizontal="left" vertical="center" wrapText="1"/>
      <protection/>
    </xf>
    <xf numFmtId="0" fontId="5" fillId="0" borderId="0" xfId="22" applyFont="1" applyFill="1" applyBorder="1" applyAlignment="1" applyProtection="1">
      <alignment horizontal="left" wrapText="1"/>
      <protection/>
    </xf>
    <xf numFmtId="0" fontId="5" fillId="0" borderId="0" xfId="22" applyFont="1" applyFill="1" applyAlignment="1" applyProtection="1">
      <alignment horizontal="left" wrapText="1"/>
      <protection/>
    </xf>
    <xf numFmtId="0" fontId="5" fillId="0" borderId="0" xfId="22" applyFont="1" applyFill="1" applyAlignment="1">
      <alignment horizontal="left" wrapText="1"/>
      <protection/>
    </xf>
    <xf numFmtId="0" fontId="5" fillId="0" borderId="0" xfId="21" applyFont="1" applyBorder="1" applyAlignment="1" applyProtection="1">
      <alignment horizontal="left" wrapText="1"/>
      <protection/>
    </xf>
    <xf numFmtId="0" fontId="4" fillId="0" borderId="0" xfId="21" applyFont="1" applyBorder="1" applyAlignment="1" applyProtection="1">
      <alignment horizontal="left" wrapText="1"/>
      <protection/>
    </xf>
    <xf numFmtId="0" fontId="4" fillId="2" borderId="0" xfId="21" applyFont="1" applyFill="1" applyBorder="1" applyAlignment="1" applyProtection="1">
      <alignment horizontal="right"/>
      <protection/>
    </xf>
    <xf numFmtId="1" fontId="4" fillId="0" borderId="0" xfId="21" applyNumberFormat="1" applyFont="1" applyFill="1" applyBorder="1" applyAlignment="1" applyProtection="1">
      <alignment vertical="center" wrapText="1"/>
      <protection/>
    </xf>
    <xf numFmtId="0" fontId="5" fillId="0" borderId="0" xfId="21" applyFont="1" applyBorder="1" applyProtection="1">
      <alignment/>
      <protection locked="0"/>
    </xf>
    <xf numFmtId="0" fontId="5" fillId="0" borderId="0" xfId="22" applyFont="1" applyFill="1" applyBorder="1">
      <alignment/>
      <protection/>
    </xf>
    <xf numFmtId="0" fontId="4" fillId="0" borderId="0" xfId="21" applyFont="1" applyFill="1" applyAlignment="1" applyProtection="1">
      <alignment horizontal="centerContinuous"/>
      <protection locked="0"/>
    </xf>
    <xf numFmtId="0" fontId="4" fillId="0" borderId="0" xfId="22" applyFont="1" applyProtection="1">
      <alignment/>
      <protection locked="0"/>
    </xf>
    <xf numFmtId="0" fontId="5" fillId="0" borderId="0" xfId="22" applyFont="1" applyFill="1" applyAlignment="1">
      <alignment/>
      <protection/>
    </xf>
    <xf numFmtId="0" fontId="5" fillId="0" borderId="0" xfId="22" applyFont="1" applyAlignment="1">
      <alignment/>
      <protection/>
    </xf>
    <xf numFmtId="0" fontId="4" fillId="0" borderId="1" xfId="22" applyFont="1" applyBorder="1">
      <alignment/>
      <protection/>
    </xf>
    <xf numFmtId="0" fontId="5" fillId="0" borderId="1" xfId="22" applyFont="1" applyBorder="1" applyAlignment="1">
      <alignment horizontal="left" wrapText="1"/>
      <protection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3" applyFont="1" applyFill="1" applyAlignment="1" applyProtection="1">
      <alignment horizontal="left" vertical="top"/>
      <protection locked="0"/>
    </xf>
    <xf numFmtId="0" fontId="5" fillId="0" borderId="0" xfId="23" applyFont="1" applyFill="1" applyAlignment="1" applyProtection="1">
      <alignment horizontal="right" vertical="top"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3" fillId="0" borderId="1" xfId="25" applyFont="1" applyBorder="1" applyAlignment="1" applyProtection="1">
      <alignment horizontal="center" vertical="center" wrapText="1"/>
      <protection/>
    </xf>
    <xf numFmtId="0" fontId="3" fillId="0" borderId="1" xfId="25" applyFont="1" applyBorder="1" applyAlignment="1" applyProtection="1">
      <alignment vertical="center" wrapText="1"/>
      <protection/>
    </xf>
    <xf numFmtId="3" fontId="3" fillId="0" borderId="1" xfId="25" applyNumberFormat="1" applyFont="1" applyBorder="1" applyAlignment="1" applyProtection="1">
      <alignment vertical="center"/>
      <protection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23" applyFont="1" applyFill="1" applyAlignment="1" applyProtection="1">
      <alignment vertical="top"/>
      <protection locked="0"/>
    </xf>
    <xf numFmtId="1" fontId="2" fillId="0" borderId="0" xfId="0" applyNumberFormat="1" applyFont="1" applyAlignment="1">
      <alignment/>
    </xf>
    <xf numFmtId="0" fontId="3" fillId="0" borderId="0" xfId="23" applyFont="1" applyFill="1" applyBorder="1" applyAlignment="1" applyProtection="1">
      <alignment horizontal="left" wrapText="1"/>
      <protection locked="0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/>
    </xf>
    <xf numFmtId="3" fontId="3" fillId="0" borderId="1" xfId="25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" xfId="25" applyNumberFormat="1" applyFont="1" applyBorder="1" applyProtection="1">
      <alignment/>
      <protection/>
    </xf>
    <xf numFmtId="3" fontId="2" fillId="0" borderId="1" xfId="0" applyNumberFormat="1" applyFont="1" applyFill="1" applyBorder="1" applyAlignment="1">
      <alignment wrapText="1"/>
    </xf>
    <xf numFmtId="3" fontId="2" fillId="0" borderId="0" xfId="0" applyNumberFormat="1" applyFont="1" applyAlignment="1">
      <alignment horizontal="left" vertical="center" wrapText="1"/>
    </xf>
    <xf numFmtId="3" fontId="5" fillId="0" borderId="1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3" fillId="0" borderId="0" xfId="23" applyFont="1" applyBorder="1" applyAlignment="1" applyProtection="1">
      <alignment horizontal="center" vertical="center" wrapText="1"/>
      <protection locked="0"/>
    </xf>
    <xf numFmtId="3" fontId="3" fillId="0" borderId="0" xfId="23" applyNumberFormat="1" applyFont="1" applyAlignment="1" applyProtection="1">
      <alignment horizontal="center" vertical="center" wrapText="1"/>
      <protection locked="0"/>
    </xf>
    <xf numFmtId="0" fontId="3" fillId="0" borderId="0" xfId="23" applyFont="1" applyBorder="1" applyAlignment="1" applyProtection="1">
      <alignment horizontal="left" vertical="center" wrapText="1"/>
      <protection locked="0"/>
    </xf>
    <xf numFmtId="3" fontId="2" fillId="0" borderId="0" xfId="23" applyNumberFormat="1" applyFont="1" applyAlignment="1" applyProtection="1">
      <alignment horizontal="center" vertical="center" wrapText="1"/>
      <protection locked="0"/>
    </xf>
    <xf numFmtId="3" fontId="2" fillId="0" borderId="0" xfId="0" applyNumberFormat="1" applyFont="1" applyAlignment="1">
      <alignment vertical="center" wrapText="1"/>
    </xf>
    <xf numFmtId="3" fontId="3" fillId="0" borderId="0" xfId="23" applyNumberFormat="1" applyFont="1" applyBorder="1" applyAlignment="1" applyProtection="1">
      <alignment horizontal="center" vertical="center" wrapText="1"/>
      <protection locked="0"/>
    </xf>
    <xf numFmtId="3" fontId="3" fillId="0" borderId="0" xfId="24" applyNumberFormat="1" applyFont="1" applyAlignment="1" applyProtection="1">
      <alignment horizontal="center" vertical="center" wrapText="1"/>
      <protection locked="0"/>
    </xf>
    <xf numFmtId="0" fontId="3" fillId="0" borderId="0" xfId="24" applyFont="1" applyAlignment="1" applyProtection="1">
      <alignment horizontal="center" vertical="center" wrapText="1"/>
      <protection locked="0"/>
    </xf>
    <xf numFmtId="3" fontId="3" fillId="0" borderId="0" xfId="25" applyNumberFormat="1" applyFont="1" applyAlignment="1" applyProtection="1">
      <alignment horizontal="center"/>
      <protection locked="0"/>
    </xf>
    <xf numFmtId="0" fontId="3" fillId="0" borderId="1" xfId="23" applyFont="1" applyBorder="1" applyAlignment="1" applyProtection="1">
      <alignment horizontal="center" vertical="center" wrapText="1"/>
      <protection/>
    </xf>
    <xf numFmtId="3" fontId="3" fillId="0" borderId="1" xfId="23" applyNumberFormat="1" applyFont="1" applyBorder="1" applyAlignment="1" applyProtection="1">
      <alignment horizontal="center" vertical="center" wrapText="1"/>
      <protection/>
    </xf>
    <xf numFmtId="49" fontId="3" fillId="0" borderId="1" xfId="23" applyNumberFormat="1" applyFont="1" applyBorder="1" applyAlignment="1" applyProtection="1">
      <alignment horizontal="center" vertical="center" wrapText="1"/>
      <protection/>
    </xf>
    <xf numFmtId="0" fontId="3" fillId="3" borderId="1" xfId="23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3" fontId="3" fillId="0" borderId="0" xfId="25" applyNumberFormat="1" applyFont="1" applyBorder="1" applyAlignment="1" applyProtection="1">
      <alignment horizontal="center" vertical="center" wrapText="1"/>
      <protection locked="0"/>
    </xf>
    <xf numFmtId="3" fontId="2" fillId="0" borderId="0" xfId="25" applyNumberFormat="1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3" fillId="0" borderId="0" xfId="25" applyFont="1" applyBorder="1" applyAlignment="1" applyProtection="1">
      <alignment horizontal="center" vertical="center" wrapText="1"/>
      <protection/>
    </xf>
    <xf numFmtId="3" fontId="2" fillId="0" borderId="0" xfId="25" applyNumberFormat="1" applyFont="1" applyBorder="1" applyProtection="1">
      <alignment/>
      <protection locked="0"/>
    </xf>
    <xf numFmtId="0" fontId="2" fillId="0" borderId="0" xfId="25" applyFont="1" applyBorder="1" applyAlignment="1" applyProtection="1">
      <alignment wrapText="1"/>
      <protection locked="0"/>
    </xf>
    <xf numFmtId="3" fontId="2" fillId="0" borderId="0" xfId="25" applyNumberFormat="1" applyFont="1" applyProtection="1">
      <alignment/>
      <protection locked="0"/>
    </xf>
    <xf numFmtId="0" fontId="19" fillId="0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" fillId="0" borderId="0" xfId="23" applyFont="1" applyFill="1" applyAlignment="1" applyProtection="1">
      <alignment vertical="top"/>
      <protection locked="0"/>
    </xf>
    <xf numFmtId="0" fontId="2" fillId="0" borderId="0" xfId="23" applyFont="1" applyFill="1" applyAlignment="1" applyProtection="1">
      <alignment vertical="top" wrapText="1"/>
      <protection locked="0"/>
    </xf>
    <xf numFmtId="0" fontId="3" fillId="0" borderId="0" xfId="23" applyFont="1" applyFill="1" applyBorder="1" applyAlignment="1" applyProtection="1">
      <alignment vertical="top" wrapText="1"/>
      <protection locked="0"/>
    </xf>
    <xf numFmtId="0" fontId="3" fillId="0" borderId="0" xfId="24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3" fillId="0" borderId="0" xfId="26" applyFont="1" applyFill="1" applyAlignment="1">
      <alignment horizontal="left" vertical="justify" wrapText="1"/>
      <protection/>
    </xf>
    <xf numFmtId="0" fontId="3" fillId="0" borderId="0" xfId="26" applyFont="1" applyFill="1" applyAlignment="1">
      <alignment horizontal="left" vertical="justify"/>
      <protection/>
    </xf>
    <xf numFmtId="0" fontId="2" fillId="0" borderId="0" xfId="26" applyFont="1" applyFill="1" applyAlignment="1">
      <alignment horizontal="left" vertical="justify"/>
      <protection/>
    </xf>
    <xf numFmtId="0" fontId="2" fillId="0" borderId="0" xfId="23" applyFont="1" applyFill="1" applyAlignment="1" applyProtection="1">
      <alignment horizontal="left" vertical="justify"/>
      <protection locked="0"/>
    </xf>
    <xf numFmtId="0" fontId="3" fillId="0" borderId="0" xfId="26" applyFont="1" applyFill="1" applyBorder="1" applyAlignment="1" applyProtection="1">
      <alignment horizontal="left" vertical="justify" wrapText="1"/>
      <protection/>
    </xf>
    <xf numFmtId="0" fontId="2" fillId="0" borderId="0" xfId="23" applyFont="1" applyFill="1" applyAlignment="1" applyProtection="1">
      <alignment horizontal="left" vertical="justify" wrapText="1"/>
      <protection locked="0"/>
    </xf>
    <xf numFmtId="0" fontId="3" fillId="0" borderId="3" xfId="23" applyFont="1" applyFill="1" applyBorder="1" applyAlignment="1" applyProtection="1">
      <alignment horizontal="left" vertical="justify" wrapText="1"/>
      <protection locked="0"/>
    </xf>
    <xf numFmtId="0" fontId="3" fillId="0" borderId="0" xfId="26" applyFont="1" applyFill="1" applyBorder="1" applyAlignment="1">
      <alignment horizontal="left" vertical="justify" wrapText="1"/>
      <protection/>
    </xf>
    <xf numFmtId="0" fontId="3" fillId="0" borderId="1" xfId="26" applyFont="1" applyFill="1" applyBorder="1" applyAlignment="1">
      <alignment horizontal="center" vertical="justify" wrapText="1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>
      <alignment horizontal="right" vertical="justify" wrapText="1"/>
      <protection/>
    </xf>
    <xf numFmtId="3" fontId="2" fillId="0" borderId="1" xfId="26" applyNumberFormat="1" applyFont="1" applyFill="1" applyBorder="1" applyAlignment="1" applyProtection="1">
      <alignment horizontal="right" vertical="justify"/>
      <protection/>
    </xf>
    <xf numFmtId="0" fontId="2" fillId="0" borderId="1" xfId="26" applyFont="1" applyFill="1" applyBorder="1" applyAlignment="1">
      <alignment horizontal="left" vertical="justify" wrapText="1"/>
      <protection/>
    </xf>
    <xf numFmtId="3" fontId="2" fillId="0" borderId="1" xfId="26" applyNumberFormat="1" applyFont="1" applyFill="1" applyBorder="1" applyAlignment="1" applyProtection="1">
      <alignment horizontal="right" vertical="justify"/>
      <protection locked="0"/>
    </xf>
    <xf numFmtId="3" fontId="3" fillId="0" borderId="1" xfId="26" applyNumberFormat="1" applyFont="1" applyFill="1" applyBorder="1" applyAlignment="1" applyProtection="1">
      <alignment horizontal="right" vertical="justify"/>
      <protection/>
    </xf>
    <xf numFmtId="3" fontId="3" fillId="0" borderId="1" xfId="26" applyNumberFormat="1" applyFont="1" applyFill="1" applyBorder="1" applyAlignment="1" applyProtection="1">
      <alignment horizontal="right" vertical="justify"/>
      <protection locked="0"/>
    </xf>
    <xf numFmtId="0" fontId="3" fillId="2" borderId="1" xfId="26" applyFont="1" applyFill="1" applyBorder="1" applyAlignment="1">
      <alignment horizontal="left" vertical="justify" wrapText="1"/>
      <protection/>
    </xf>
    <xf numFmtId="3" fontId="2" fillId="0" borderId="0" xfId="26" applyNumberFormat="1" applyFont="1" applyFill="1" applyBorder="1" applyAlignment="1" applyProtection="1">
      <alignment horizontal="left" vertical="justify"/>
      <protection/>
    </xf>
    <xf numFmtId="3" fontId="2" fillId="0" borderId="0" xfId="26" applyNumberFormat="1" applyFont="1" applyFill="1" applyBorder="1" applyAlignment="1" applyProtection="1">
      <alignment horizontal="left" vertical="justify"/>
      <protection locked="0"/>
    </xf>
    <xf numFmtId="0" fontId="21" fillId="0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" xfId="0" applyFont="1" applyBorder="1" applyAlignment="1">
      <alignment horizontal="left" vertical="top" wrapText="1"/>
    </xf>
    <xf numFmtId="3" fontId="21" fillId="0" borderId="1" xfId="0" applyNumberFormat="1" applyFont="1" applyBorder="1" applyAlignment="1">
      <alignment horizontal="right" vertical="top" wrapText="1"/>
    </xf>
    <xf numFmtId="3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horizontal="left" vertical="top" wrapText="1"/>
    </xf>
    <xf numFmtId="3" fontId="21" fillId="0" borderId="1" xfId="0" applyNumberFormat="1" applyFont="1" applyFill="1" applyBorder="1" applyAlignment="1">
      <alignment horizontal="right" vertical="top" wrapText="1"/>
    </xf>
    <xf numFmtId="3" fontId="21" fillId="0" borderId="1" xfId="0" applyNumberFormat="1" applyFont="1" applyFill="1" applyBorder="1" applyAlignment="1">
      <alignment horizontal="right"/>
    </xf>
    <xf numFmtId="3" fontId="23" fillId="0" borderId="1" xfId="0" applyNumberFormat="1" applyFont="1" applyBorder="1" applyAlignment="1">
      <alignment horizontal="right" vertical="top" wrapText="1"/>
    </xf>
    <xf numFmtId="3" fontId="21" fillId="0" borderId="0" xfId="0" applyNumberFormat="1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3" fillId="0" borderId="1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center" vertical="justify" wrapText="1"/>
    </xf>
    <xf numFmtId="0" fontId="21" fillId="0" borderId="1" xfId="0" applyFont="1" applyFill="1" applyBorder="1" applyAlignment="1">
      <alignment horizontal="left" vertical="top" wrapText="1"/>
    </xf>
    <xf numFmtId="3" fontId="21" fillId="0" borderId="1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6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Alignment="1">
      <alignment horizontal="center"/>
    </xf>
    <xf numFmtId="170" fontId="5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2" fillId="0" borderId="0" xfId="22" applyFont="1" applyFill="1" applyProtection="1">
      <alignment/>
      <protection locked="0"/>
    </xf>
    <xf numFmtId="3" fontId="2" fillId="0" borderId="0" xfId="0" applyNumberFormat="1" applyFont="1" applyFill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3" fontId="3" fillId="0" borderId="0" xfId="26" applyNumberFormat="1" applyFont="1" applyFill="1" applyBorder="1" applyAlignment="1" applyProtection="1">
      <alignment horizontal="left" wrapText="1"/>
      <protection locked="0"/>
    </xf>
    <xf numFmtId="3" fontId="2" fillId="0" borderId="0" xfId="26" applyNumberFormat="1" applyFont="1" applyFill="1" applyBorder="1" applyAlignment="1" applyProtection="1">
      <alignment horizontal="left"/>
      <protection locked="0"/>
    </xf>
    <xf numFmtId="3" fontId="3" fillId="0" borderId="0" xfId="26" applyNumberFormat="1" applyFont="1" applyFill="1" applyBorder="1" applyAlignment="1" applyProtection="1">
      <alignment horizontal="left"/>
      <protection locked="0"/>
    </xf>
    <xf numFmtId="0" fontId="2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1" xfId="21" applyFont="1" applyBorder="1" applyAlignment="1" applyProtection="1">
      <alignment horizontal="center" vertical="center" wrapText="1"/>
      <protection/>
    </xf>
    <xf numFmtId="0" fontId="4" fillId="0" borderId="0" xfId="23" applyFont="1" applyFill="1" applyBorder="1" applyAlignment="1" applyProtection="1">
      <alignment horizontal="left" vertical="justify" wrapText="1"/>
      <protection locked="0"/>
    </xf>
    <xf numFmtId="0" fontId="5" fillId="0" borderId="0" xfId="0" applyFont="1" applyAlignment="1">
      <alignment/>
    </xf>
    <xf numFmtId="0" fontId="4" fillId="0" borderId="0" xfId="21" applyFont="1" applyBorder="1" applyAlignment="1" applyProtection="1">
      <alignment vertical="justify" wrapText="1"/>
      <protection locked="0"/>
    </xf>
    <xf numFmtId="0" fontId="3" fillId="0" borderId="2" xfId="26" applyFont="1" applyFill="1" applyBorder="1" applyAlignment="1">
      <alignment horizontal="center" vertical="center" wrapText="1"/>
      <protection/>
    </xf>
    <xf numFmtId="0" fontId="3" fillId="0" borderId="4" xfId="26" applyFont="1" applyFill="1" applyBorder="1" applyAlignment="1">
      <alignment horizontal="center" vertical="justify" wrapText="1"/>
      <protection/>
    </xf>
    <xf numFmtId="0" fontId="3" fillId="0" borderId="2" xfId="26" applyFont="1" applyFill="1" applyBorder="1" applyAlignment="1">
      <alignment horizontal="center" vertical="justify" wrapText="1"/>
      <protection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23" applyFont="1" applyFill="1" applyAlignment="1" applyProtection="1">
      <alignment horizontal="left" vertical="justify"/>
      <protection locked="0"/>
    </xf>
    <xf numFmtId="0" fontId="3" fillId="0" borderId="0" xfId="0" applyFont="1" applyAlignment="1">
      <alignment horizontal="left" vertical="justify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4" xfId="21" applyFont="1" applyBorder="1" applyAlignment="1" applyProtection="1">
      <alignment horizontal="center" vertical="center" wrapText="1"/>
      <protection/>
    </xf>
    <xf numFmtId="0" fontId="4" fillId="0" borderId="2" xfId="21" applyFont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>
      <alignment horizontal="center" vertical="top" wrapText="1"/>
    </xf>
    <xf numFmtId="3" fontId="7" fillId="0" borderId="0" xfId="0" applyNumberFormat="1" applyFont="1" applyAlignment="1">
      <alignment vertical="center" wrapText="1"/>
    </xf>
    <xf numFmtId="3" fontId="3" fillId="0" borderId="0" xfId="23" applyNumberFormat="1" applyFont="1" applyAlignment="1" applyProtection="1">
      <alignment horizontal="left" vertical="center" wrapText="1"/>
      <protection locked="0"/>
    </xf>
    <xf numFmtId="0" fontId="3" fillId="0" borderId="0" xfId="23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3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24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 vertical="justify" wrapText="1"/>
      <protection/>
    </xf>
    <xf numFmtId="0" fontId="3" fillId="0" borderId="7" xfId="26" applyFont="1" applyFill="1" applyBorder="1" applyAlignment="1">
      <alignment horizontal="center" vertical="center" wrapText="1"/>
      <protection/>
    </xf>
    <xf numFmtId="0" fontId="3" fillId="0" borderId="8" xfId="26" applyFont="1" applyFill="1" applyBorder="1" applyAlignment="1">
      <alignment horizontal="center" vertical="center" wrapText="1"/>
      <protection/>
    </xf>
    <xf numFmtId="0" fontId="3" fillId="0" borderId="4" xfId="26" applyFont="1" applyFill="1" applyBorder="1" applyAlignment="1">
      <alignment horizontal="center" vertical="center" wrapText="1"/>
      <protection/>
    </xf>
    <xf numFmtId="0" fontId="3" fillId="0" borderId="5" xfId="2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justify" wrapText="1"/>
    </xf>
    <xf numFmtId="0" fontId="5" fillId="0" borderId="0" xfId="23" applyFont="1" applyAlignment="1" applyProtection="1">
      <alignment vertical="top"/>
      <protection locked="0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3" fillId="0" borderId="0" xfId="22" applyFont="1" applyAlignment="1">
      <alignment/>
      <protection/>
    </xf>
    <xf numFmtId="0" fontId="25" fillId="0" borderId="0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/>
    </xf>
    <xf numFmtId="0" fontId="23" fillId="0" borderId="1" xfId="0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A1">
      <selection activeCell="A5" sqref="A5:F44"/>
    </sheetView>
  </sheetViews>
  <sheetFormatPr defaultColWidth="9.140625" defaultRowHeight="12.75"/>
  <cols>
    <col min="1" max="1" width="42.28125" style="1" customWidth="1"/>
    <col min="2" max="2" width="11.421875" style="152" customWidth="1"/>
    <col min="3" max="3" width="10.57421875" style="152" customWidth="1"/>
    <col min="4" max="4" width="51.421875" style="1" customWidth="1"/>
    <col min="5" max="5" width="11.421875" style="152" customWidth="1"/>
    <col min="6" max="6" width="13.7109375" style="152" customWidth="1"/>
    <col min="7" max="16384" width="9.140625" style="1" customWidth="1"/>
  </cols>
  <sheetData>
    <row r="1" spans="5:6" ht="12.75">
      <c r="E1" s="341" t="s">
        <v>261</v>
      </c>
      <c r="F1" s="341"/>
    </row>
    <row r="2" spans="1:6" ht="12.75">
      <c r="A2" s="179"/>
      <c r="B2" s="180"/>
      <c r="C2" s="343" t="s">
        <v>0</v>
      </c>
      <c r="D2" s="343"/>
      <c r="E2" s="182"/>
      <c r="F2" s="182"/>
    </row>
    <row r="3" spans="1:6" ht="15" customHeight="1">
      <c r="A3" s="181" t="s">
        <v>512</v>
      </c>
      <c r="B3" s="183"/>
      <c r="C3" s="184"/>
      <c r="D3" s="179"/>
      <c r="E3" s="342" t="s">
        <v>312</v>
      </c>
      <c r="F3" s="342"/>
    </row>
    <row r="4" spans="1:6" ht="12.75">
      <c r="A4" s="181" t="s">
        <v>313</v>
      </c>
      <c r="B4" s="183"/>
      <c r="C4" s="185"/>
      <c r="D4" s="186"/>
      <c r="E4" s="182"/>
      <c r="F4" s="187" t="s">
        <v>82</v>
      </c>
    </row>
    <row r="5" spans="1:6" ht="50.25" customHeight="1">
      <c r="A5" s="188" t="s">
        <v>1</v>
      </c>
      <c r="B5" s="189" t="s">
        <v>2</v>
      </c>
      <c r="C5" s="189" t="s">
        <v>3</v>
      </c>
      <c r="D5" s="190" t="s">
        <v>7</v>
      </c>
      <c r="E5" s="189" t="s">
        <v>4</v>
      </c>
      <c r="F5" s="189" t="s">
        <v>5</v>
      </c>
    </row>
    <row r="6" spans="1:6" ht="12.75">
      <c r="A6" s="188" t="s">
        <v>6</v>
      </c>
      <c r="B6" s="189">
        <v>1</v>
      </c>
      <c r="C6" s="189">
        <v>2</v>
      </c>
      <c r="D6" s="190" t="s">
        <v>6</v>
      </c>
      <c r="E6" s="189">
        <v>1</v>
      </c>
      <c r="F6" s="189">
        <v>2</v>
      </c>
    </row>
    <row r="7" spans="1:6" ht="12.75">
      <c r="A7" s="191" t="s">
        <v>8</v>
      </c>
      <c r="B7" s="144"/>
      <c r="C7" s="144"/>
      <c r="D7" s="130" t="s">
        <v>28</v>
      </c>
      <c r="E7" s="144"/>
      <c r="F7" s="144"/>
    </row>
    <row r="8" spans="1:30" ht="12.75">
      <c r="A8" s="134" t="s">
        <v>29</v>
      </c>
      <c r="B8" s="154"/>
      <c r="C8" s="154"/>
      <c r="D8" s="134" t="s">
        <v>30</v>
      </c>
      <c r="E8" s="155">
        <v>25830054</v>
      </c>
      <c r="F8" s="155">
        <v>27669937</v>
      </c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</row>
    <row r="9" spans="1:30" ht="12.75">
      <c r="A9" s="131" t="s">
        <v>255</v>
      </c>
      <c r="B9" s="154"/>
      <c r="C9" s="154"/>
      <c r="D9" s="134" t="s">
        <v>31</v>
      </c>
      <c r="E9" s="154"/>
      <c r="F9" s="154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  <row r="10" spans="1:30" ht="25.5">
      <c r="A10" s="131" t="s">
        <v>167</v>
      </c>
      <c r="B10" s="154"/>
      <c r="C10" s="154"/>
      <c r="D10" s="131" t="s">
        <v>254</v>
      </c>
      <c r="E10" s="154">
        <v>6510290</v>
      </c>
      <c r="F10" s="154">
        <v>7495457</v>
      </c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</row>
    <row r="11" spans="1:30" ht="20.25" customHeight="1">
      <c r="A11" s="131" t="s">
        <v>184</v>
      </c>
      <c r="B11" s="154"/>
      <c r="C11" s="154"/>
      <c r="D11" s="131" t="s">
        <v>32</v>
      </c>
      <c r="E11" s="154"/>
      <c r="F11" s="154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</row>
    <row r="12" spans="1:30" ht="12.75">
      <c r="A12" s="131" t="s">
        <v>246</v>
      </c>
      <c r="B12" s="154"/>
      <c r="C12" s="154"/>
      <c r="D12" s="131" t="s">
        <v>208</v>
      </c>
      <c r="E12" s="154"/>
      <c r="F12" s="154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</row>
    <row r="13" spans="1:30" ht="12.75">
      <c r="A13" s="133" t="s">
        <v>12</v>
      </c>
      <c r="B13" s="154"/>
      <c r="C13" s="154"/>
      <c r="D13" s="133" t="s">
        <v>27</v>
      </c>
      <c r="E13" s="155">
        <f>E10+E11+E12</f>
        <v>6510290</v>
      </c>
      <c r="F13" s="155">
        <f>F10+F11+F12</f>
        <v>7495457</v>
      </c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</row>
    <row r="14" spans="1:30" ht="12.75">
      <c r="A14" s="134" t="s">
        <v>307</v>
      </c>
      <c r="B14" s="154"/>
      <c r="C14" s="154"/>
      <c r="D14" s="134" t="s">
        <v>33</v>
      </c>
      <c r="E14" s="154"/>
      <c r="F14" s="154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</row>
    <row r="15" spans="1:30" ht="12.75">
      <c r="A15" s="133" t="s">
        <v>39</v>
      </c>
      <c r="B15" s="154"/>
      <c r="C15" s="154"/>
      <c r="D15" s="131" t="s">
        <v>34</v>
      </c>
      <c r="E15" s="154">
        <f>E16-E17</f>
        <v>11150476</v>
      </c>
      <c r="F15" s="154">
        <f>F16-F17</f>
        <v>1907560</v>
      </c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</row>
    <row r="16" spans="1:30" ht="12.75">
      <c r="A16" s="130" t="s">
        <v>41</v>
      </c>
      <c r="B16" s="154"/>
      <c r="C16" s="154"/>
      <c r="D16" s="131" t="s">
        <v>35</v>
      </c>
      <c r="E16" s="154">
        <v>11151349</v>
      </c>
      <c r="F16" s="154">
        <v>1908433</v>
      </c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1:30" ht="12.75">
      <c r="A17" s="130" t="s">
        <v>43</v>
      </c>
      <c r="B17" s="154"/>
      <c r="C17" s="154"/>
      <c r="D17" s="131" t="s">
        <v>36</v>
      </c>
      <c r="E17" s="154">
        <v>873</v>
      </c>
      <c r="F17" s="154">
        <v>873</v>
      </c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</row>
    <row r="18" spans="1:30" ht="12.75">
      <c r="A18" s="192" t="s">
        <v>9</v>
      </c>
      <c r="B18" s="154"/>
      <c r="C18" s="154"/>
      <c r="D18" s="192" t="s">
        <v>37</v>
      </c>
      <c r="E18" s="154">
        <v>-5243331</v>
      </c>
      <c r="F18" s="154">
        <v>9242916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</row>
    <row r="19" spans="1:30" ht="12.75">
      <c r="A19" s="192" t="s">
        <v>10</v>
      </c>
      <c r="B19" s="154">
        <v>2813245</v>
      </c>
      <c r="C19" s="154">
        <v>873037</v>
      </c>
      <c r="D19" s="133" t="s">
        <v>38</v>
      </c>
      <c r="E19" s="155">
        <f>E15+E18</f>
        <v>5907145</v>
      </c>
      <c r="F19" s="155">
        <f>F15+F18</f>
        <v>11150476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</row>
    <row r="20" spans="1:30" ht="12.75">
      <c r="A20" s="192" t="s">
        <v>308</v>
      </c>
      <c r="B20" s="154">
        <v>7274760</v>
      </c>
      <c r="C20" s="154">
        <v>9399968</v>
      </c>
      <c r="D20" s="193" t="s">
        <v>40</v>
      </c>
      <c r="E20" s="155">
        <f>E8+E13+E19</f>
        <v>38247489</v>
      </c>
      <c r="F20" s="155">
        <f>F8+F13+F19</f>
        <v>46315870</v>
      </c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</row>
    <row r="21" spans="1:30" ht="12.75">
      <c r="A21" s="192" t="s">
        <v>245</v>
      </c>
      <c r="B21" s="154"/>
      <c r="C21" s="154"/>
      <c r="D21" s="194"/>
      <c r="E21" s="154"/>
      <c r="F21" s="154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</row>
    <row r="22" spans="1:30" ht="12.75">
      <c r="A22" s="193" t="s">
        <v>12</v>
      </c>
      <c r="B22" s="155">
        <f>SUM(B18:B21)</f>
        <v>10088005</v>
      </c>
      <c r="C22" s="155">
        <f>SUM(C18:C21)</f>
        <v>10273005</v>
      </c>
      <c r="D22" s="192"/>
      <c r="E22" s="154"/>
      <c r="F22" s="154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</row>
    <row r="23" spans="1:30" ht="12.75">
      <c r="A23" s="130" t="s">
        <v>210</v>
      </c>
      <c r="B23" s="154"/>
      <c r="C23" s="154"/>
      <c r="D23" s="130" t="s">
        <v>42</v>
      </c>
      <c r="E23" s="154"/>
      <c r="F23" s="154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</row>
    <row r="24" spans="1:30" ht="12.75">
      <c r="A24" s="192" t="s">
        <v>255</v>
      </c>
      <c r="B24" s="154">
        <f>SUM(B25:B28)</f>
        <v>26263231</v>
      </c>
      <c r="C24" s="154">
        <f>SUM(C25:C28)</f>
        <v>32335371</v>
      </c>
      <c r="D24" s="132" t="s">
        <v>256</v>
      </c>
      <c r="E24" s="154"/>
      <c r="F24" s="154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</row>
    <row r="25" spans="1:30" ht="12.75">
      <c r="A25" s="192" t="s">
        <v>167</v>
      </c>
      <c r="B25" s="154">
        <v>14520218</v>
      </c>
      <c r="C25" s="154">
        <v>19104836</v>
      </c>
      <c r="D25" s="131" t="s">
        <v>240</v>
      </c>
      <c r="E25" s="154">
        <f>E26+E27</f>
        <v>89066</v>
      </c>
      <c r="F25" s="154">
        <f>F26+F27</f>
        <v>104585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</row>
    <row r="26" spans="1:6" ht="12.75">
      <c r="A26" s="192" t="s">
        <v>203</v>
      </c>
      <c r="B26" s="144">
        <v>30000</v>
      </c>
      <c r="C26" s="144">
        <v>39585</v>
      </c>
      <c r="D26" s="131" t="s">
        <v>309</v>
      </c>
      <c r="E26" s="144">
        <v>400</v>
      </c>
      <c r="F26" s="144">
        <v>360</v>
      </c>
    </row>
    <row r="27" spans="1:6" ht="12.75">
      <c r="A27" s="192" t="s">
        <v>184</v>
      </c>
      <c r="B27" s="144">
        <v>11713013</v>
      </c>
      <c r="C27" s="144">
        <v>13190950</v>
      </c>
      <c r="D27" s="131" t="s">
        <v>169</v>
      </c>
      <c r="E27" s="144">
        <v>88666</v>
      </c>
      <c r="F27" s="144">
        <v>104225</v>
      </c>
    </row>
    <row r="28" spans="1:6" ht="12.75">
      <c r="A28" s="192" t="s">
        <v>11</v>
      </c>
      <c r="B28" s="144"/>
      <c r="C28" s="144"/>
      <c r="D28" s="192" t="s">
        <v>201</v>
      </c>
      <c r="E28" s="144"/>
      <c r="F28" s="144"/>
    </row>
    <row r="29" spans="1:6" ht="12.75">
      <c r="A29" s="192" t="s">
        <v>247</v>
      </c>
      <c r="B29" s="144"/>
      <c r="C29" s="144"/>
      <c r="D29" s="132" t="s">
        <v>224</v>
      </c>
      <c r="E29" s="144"/>
      <c r="F29" s="144"/>
    </row>
    <row r="30" spans="1:6" ht="12.75">
      <c r="A30" s="192" t="s">
        <v>248</v>
      </c>
      <c r="B30" s="144">
        <v>1388503</v>
      </c>
      <c r="C30" s="144">
        <v>1425747</v>
      </c>
      <c r="D30" s="192" t="s">
        <v>257</v>
      </c>
      <c r="E30" s="144"/>
      <c r="F30" s="144"/>
    </row>
    <row r="31" spans="1:6" ht="12.75">
      <c r="A31" s="192" t="s">
        <v>249</v>
      </c>
      <c r="B31" s="144"/>
      <c r="C31" s="144"/>
      <c r="D31" s="132" t="s">
        <v>186</v>
      </c>
      <c r="E31" s="144"/>
      <c r="F31" s="144"/>
    </row>
    <row r="32" spans="1:6" ht="12.75">
      <c r="A32" s="192" t="s">
        <v>250</v>
      </c>
      <c r="B32" s="144"/>
      <c r="C32" s="144"/>
      <c r="D32" s="132" t="s">
        <v>187</v>
      </c>
      <c r="E32" s="144"/>
      <c r="F32" s="144"/>
    </row>
    <row r="33" spans="1:6" ht="12.75">
      <c r="A33" s="192" t="s">
        <v>251</v>
      </c>
      <c r="B33" s="144"/>
      <c r="C33" s="144"/>
      <c r="D33" s="132" t="s">
        <v>258</v>
      </c>
      <c r="E33" s="144"/>
      <c r="F33" s="144"/>
    </row>
    <row r="34" spans="1:6" ht="12.75">
      <c r="A34" s="193" t="s">
        <v>13</v>
      </c>
      <c r="B34" s="145">
        <f>SUM(B24,B29:B33)</f>
        <v>27651734</v>
      </c>
      <c r="C34" s="145">
        <f>SUM(C24,C29:C33)</f>
        <v>33761118</v>
      </c>
      <c r="D34" s="192" t="s">
        <v>259</v>
      </c>
      <c r="E34" s="144"/>
      <c r="F34" s="144"/>
    </row>
    <row r="35" spans="1:6" ht="15" customHeight="1">
      <c r="A35" s="130" t="s">
        <v>207</v>
      </c>
      <c r="B35" s="144"/>
      <c r="C35" s="144"/>
      <c r="D35" s="132" t="s">
        <v>260</v>
      </c>
      <c r="E35" s="144">
        <v>2024</v>
      </c>
      <c r="F35" s="144">
        <v>1005</v>
      </c>
    </row>
    <row r="36" spans="1:6" ht="13.5" customHeight="1">
      <c r="A36" s="131" t="s">
        <v>252</v>
      </c>
      <c r="B36" s="144">
        <v>229840</v>
      </c>
      <c r="C36" s="144">
        <v>307360</v>
      </c>
      <c r="D36" s="132" t="s">
        <v>209</v>
      </c>
      <c r="E36" s="144"/>
      <c r="F36" s="144"/>
    </row>
    <row r="37" spans="1:6" ht="12.75">
      <c r="A37" s="131" t="s">
        <v>168</v>
      </c>
      <c r="B37" s="144">
        <v>369000</v>
      </c>
      <c r="C37" s="144">
        <v>2079977</v>
      </c>
      <c r="D37" s="193" t="s">
        <v>12</v>
      </c>
      <c r="E37" s="145">
        <f>SUM(E24:E25,E29:E36)</f>
        <v>91090</v>
      </c>
      <c r="F37" s="145">
        <f>SUM(F24:F25,F29:F36)</f>
        <v>105590</v>
      </c>
    </row>
    <row r="38" spans="1:6" ht="12.75">
      <c r="A38" s="131" t="s">
        <v>253</v>
      </c>
      <c r="B38" s="144"/>
      <c r="C38" s="144"/>
      <c r="D38" s="193" t="s">
        <v>45</v>
      </c>
      <c r="E38" s="145">
        <f>E37</f>
        <v>91090</v>
      </c>
      <c r="F38" s="145">
        <f>F37</f>
        <v>105590</v>
      </c>
    </row>
    <row r="39" spans="1:6" ht="12.75">
      <c r="A39" s="131" t="s">
        <v>185</v>
      </c>
      <c r="B39" s="144"/>
      <c r="C39" s="144"/>
      <c r="D39" s="192"/>
      <c r="E39" s="144"/>
      <c r="F39" s="144"/>
    </row>
    <row r="40" spans="1:6" ht="12.75">
      <c r="A40" s="133" t="s">
        <v>14</v>
      </c>
      <c r="B40" s="145">
        <f>SUM(B36:B39)</f>
        <v>598840</v>
      </c>
      <c r="C40" s="145">
        <f>SUM(C36:C39)</f>
        <v>2387337</v>
      </c>
      <c r="D40" s="192"/>
      <c r="E40" s="144"/>
      <c r="F40" s="144"/>
    </row>
    <row r="41" spans="1:6" ht="12.75">
      <c r="A41" s="134" t="s">
        <v>44</v>
      </c>
      <c r="B41" s="144"/>
      <c r="C41" s="144"/>
      <c r="D41" s="192"/>
      <c r="E41" s="144"/>
      <c r="F41" s="144"/>
    </row>
    <row r="42" spans="1:6" ht="12.75">
      <c r="A42" s="133" t="s">
        <v>45</v>
      </c>
      <c r="B42" s="145">
        <f>B22+B34+B40</f>
        <v>38338579</v>
      </c>
      <c r="C42" s="145">
        <f>C22+C34+C40</f>
        <v>46421460</v>
      </c>
      <c r="D42" s="192"/>
      <c r="E42" s="144"/>
      <c r="F42" s="144"/>
    </row>
    <row r="43" spans="1:6" ht="12.75" customHeight="1">
      <c r="A43" s="192"/>
      <c r="B43" s="144"/>
      <c r="C43" s="144"/>
      <c r="D43" s="192"/>
      <c r="E43" s="144"/>
      <c r="F43" s="144"/>
    </row>
    <row r="44" spans="1:6" ht="12.75">
      <c r="A44" s="133" t="s">
        <v>47</v>
      </c>
      <c r="B44" s="155">
        <f>B15+B42</f>
        <v>38338579</v>
      </c>
      <c r="C44" s="155">
        <f>C15+C42</f>
        <v>46421460</v>
      </c>
      <c r="D44" s="133" t="s">
        <v>46</v>
      </c>
      <c r="E44" s="145">
        <f>E20+E38</f>
        <v>38338579</v>
      </c>
      <c r="F44" s="145">
        <f>F20+F38</f>
        <v>46421460</v>
      </c>
    </row>
    <row r="45" spans="2:7" ht="12.75">
      <c r="B45" s="195"/>
      <c r="C45" s="195"/>
      <c r="D45" s="6"/>
      <c r="E45" s="195"/>
      <c r="F45" s="195"/>
      <c r="G45" s="6"/>
    </row>
    <row r="46" spans="1:7" ht="12.75">
      <c r="A46" s="139" t="s">
        <v>546</v>
      </c>
      <c r="B46" s="344"/>
      <c r="C46" s="344"/>
      <c r="D46" s="4"/>
      <c r="E46" s="149"/>
      <c r="F46" s="150"/>
      <c r="G46" s="6"/>
    </row>
    <row r="47" spans="2:7" ht="12.75">
      <c r="B47" s="195"/>
      <c r="C47" s="195"/>
      <c r="D47" s="6"/>
      <c r="E47" s="151"/>
      <c r="F47" s="151"/>
      <c r="G47" s="6"/>
    </row>
    <row r="48" spans="3:7" ht="12.75">
      <c r="C48" s="195"/>
      <c r="D48" s="6"/>
      <c r="E48" s="196"/>
      <c r="F48" s="196"/>
      <c r="G48" s="6"/>
    </row>
    <row r="49" spans="3:4" ht="12.75">
      <c r="C49" s="195"/>
      <c r="D49" s="6"/>
    </row>
    <row r="50" spans="1:7" ht="12.75">
      <c r="A50" s="314" t="s">
        <v>206</v>
      </c>
      <c r="B50" s="195"/>
      <c r="C50" s="195"/>
      <c r="D50" s="137" t="s">
        <v>325</v>
      </c>
      <c r="E50" s="340"/>
      <c r="F50" s="340"/>
      <c r="G50" s="6"/>
    </row>
    <row r="51" spans="1:7" ht="12.75">
      <c r="A51" s="315" t="s">
        <v>318</v>
      </c>
      <c r="D51" s="140" t="s">
        <v>551</v>
      </c>
      <c r="E51" s="196"/>
      <c r="F51" s="196"/>
      <c r="G51" s="6"/>
    </row>
    <row r="52" spans="1:7" ht="12.75">
      <c r="A52" s="6"/>
      <c r="B52" s="195"/>
      <c r="C52" s="195"/>
      <c r="D52" s="6"/>
      <c r="E52" s="196"/>
      <c r="F52" s="196"/>
      <c r="G52" s="6"/>
    </row>
    <row r="53" spans="1:7" ht="12.75" customHeight="1">
      <c r="A53" s="6"/>
      <c r="B53" s="195"/>
      <c r="C53" s="195"/>
      <c r="D53" s="6"/>
      <c r="E53" s="195"/>
      <c r="F53" s="195"/>
      <c r="G53" s="6"/>
    </row>
    <row r="54" spans="1:7" ht="12.75">
      <c r="A54" s="6"/>
      <c r="B54" s="195"/>
      <c r="C54" s="195"/>
      <c r="D54" s="6"/>
      <c r="E54" s="195"/>
      <c r="F54" s="195"/>
      <c r="G54" s="6"/>
    </row>
    <row r="55" spans="1:7" ht="12.75">
      <c r="A55" s="6"/>
      <c r="B55" s="195"/>
      <c r="C55" s="195"/>
      <c r="D55" s="138" t="s">
        <v>326</v>
      </c>
      <c r="E55" s="195"/>
      <c r="F55" s="195"/>
      <c r="G55" s="6"/>
    </row>
    <row r="56" spans="1:7" ht="12.75">
      <c r="A56" s="6"/>
      <c r="B56" s="195"/>
      <c r="C56" s="195"/>
      <c r="D56" s="140" t="s">
        <v>552</v>
      </c>
      <c r="E56" s="195"/>
      <c r="F56" s="195"/>
      <c r="G56" s="6"/>
    </row>
    <row r="57" spans="1:7" ht="12.75">
      <c r="A57" s="6"/>
      <c r="B57" s="195"/>
      <c r="C57" s="195"/>
      <c r="D57" s="6"/>
      <c r="E57" s="195"/>
      <c r="F57" s="195"/>
      <c r="G57" s="6"/>
    </row>
    <row r="58" spans="1:7" ht="12.75">
      <c r="A58" s="6"/>
      <c r="B58" s="195"/>
      <c r="C58" s="195"/>
      <c r="D58" s="6"/>
      <c r="E58" s="195"/>
      <c r="F58" s="195"/>
      <c r="G58" s="6"/>
    </row>
    <row r="59" spans="1:7" ht="12.75">
      <c r="A59" s="6"/>
      <c r="B59" s="195"/>
      <c r="C59" s="195"/>
      <c r="D59" s="197"/>
      <c r="E59" s="195"/>
      <c r="F59" s="195"/>
      <c r="G59" s="6"/>
    </row>
    <row r="60" spans="1:7" s="139" customFormat="1" ht="12.75">
      <c r="A60" s="197"/>
      <c r="B60" s="198"/>
      <c r="C60" s="198"/>
      <c r="D60" s="197"/>
      <c r="E60" s="198"/>
      <c r="F60" s="198"/>
      <c r="G60" s="197"/>
    </row>
    <row r="61" spans="1:7" s="139" customFormat="1" ht="12.75">
      <c r="A61" s="197"/>
      <c r="B61" s="198"/>
      <c r="C61" s="198"/>
      <c r="D61" s="199"/>
      <c r="E61" s="198"/>
      <c r="F61" s="198"/>
      <c r="G61" s="197"/>
    </row>
    <row r="62" spans="2:6" s="139" customFormat="1" ht="12.75">
      <c r="B62" s="151"/>
      <c r="C62" s="151"/>
      <c r="E62" s="151"/>
      <c r="F62" s="151"/>
    </row>
    <row r="63" spans="2:6" s="139" customFormat="1" ht="12.75">
      <c r="B63" s="151"/>
      <c r="C63" s="151"/>
      <c r="E63" s="151"/>
      <c r="F63" s="151"/>
    </row>
    <row r="64" spans="2:6" s="139" customFormat="1" ht="12.75">
      <c r="B64" s="151"/>
      <c r="C64" s="151"/>
      <c r="E64" s="151"/>
      <c r="F64" s="151"/>
    </row>
    <row r="65" spans="2:6" s="139" customFormat="1" ht="12.75">
      <c r="B65" s="151"/>
      <c r="C65" s="151"/>
      <c r="E65" s="151"/>
      <c r="F65" s="151"/>
    </row>
    <row r="66" spans="2:6" s="139" customFormat="1" ht="12.75">
      <c r="B66" s="151"/>
      <c r="C66" s="151"/>
      <c r="E66" s="151"/>
      <c r="F66" s="151"/>
    </row>
    <row r="67" spans="2:6" s="139" customFormat="1" ht="12.75">
      <c r="B67" s="151"/>
      <c r="C67" s="151"/>
      <c r="E67" s="151"/>
      <c r="F67" s="151"/>
    </row>
    <row r="68" spans="2:6" s="139" customFormat="1" ht="12.75">
      <c r="B68" s="151"/>
      <c r="C68" s="151"/>
      <c r="E68" s="151"/>
      <c r="F68" s="151"/>
    </row>
    <row r="69" spans="2:6" s="139" customFormat="1" ht="12.75">
      <c r="B69" s="151"/>
      <c r="C69" s="151"/>
      <c r="E69" s="151"/>
      <c r="F69" s="151"/>
    </row>
    <row r="70" spans="2:6" s="139" customFormat="1" ht="12.75">
      <c r="B70" s="151"/>
      <c r="C70" s="151"/>
      <c r="E70" s="151"/>
      <c r="F70" s="151"/>
    </row>
    <row r="71" spans="2:6" s="139" customFormat="1" ht="12.75">
      <c r="B71" s="151"/>
      <c r="C71" s="151"/>
      <c r="E71" s="151"/>
      <c r="F71" s="151"/>
    </row>
    <row r="72" spans="2:6" s="139" customFormat="1" ht="12.75">
      <c r="B72" s="151"/>
      <c r="C72" s="151"/>
      <c r="E72" s="151"/>
      <c r="F72" s="151"/>
    </row>
  </sheetData>
  <mergeCells count="5">
    <mergeCell ref="E50:F50"/>
    <mergeCell ref="E1:F1"/>
    <mergeCell ref="E3:F3"/>
    <mergeCell ref="C2:D2"/>
    <mergeCell ref="B46:C46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workbookViewId="0" topLeftCell="A19">
      <selection activeCell="A32" sqref="A32:E39"/>
    </sheetView>
  </sheetViews>
  <sheetFormatPr defaultColWidth="9.140625" defaultRowHeight="12.75"/>
  <cols>
    <col min="1" max="1" width="46.00390625" style="1" customWidth="1"/>
    <col min="2" max="2" width="11.140625" style="152" customWidth="1"/>
    <col min="3" max="3" width="13.57421875" style="152" customWidth="1"/>
    <col min="4" max="4" width="43.421875" style="1" customWidth="1"/>
    <col min="5" max="5" width="13.57421875" style="152" customWidth="1"/>
    <col min="6" max="6" width="12.140625" style="152" customWidth="1"/>
    <col min="7" max="16384" width="9.140625" style="1" customWidth="1"/>
  </cols>
  <sheetData>
    <row r="1" spans="5:6" ht="25.5" customHeight="1">
      <c r="E1" s="346" t="s">
        <v>262</v>
      </c>
      <c r="F1" s="346"/>
    </row>
    <row r="2" spans="1:6" ht="12.75" customHeight="1">
      <c r="A2" s="5"/>
      <c r="C2" s="347" t="s">
        <v>15</v>
      </c>
      <c r="D2" s="347"/>
      <c r="E2" s="157"/>
      <c r="F2" s="157"/>
    </row>
    <row r="3" spans="1:6" ht="12.75">
      <c r="A3" s="347" t="s">
        <v>314</v>
      </c>
      <c r="B3" s="347"/>
      <c r="E3" s="157"/>
      <c r="F3" s="157"/>
    </row>
    <row r="4" spans="1:6" ht="12.75">
      <c r="A4" s="12" t="s">
        <v>315</v>
      </c>
      <c r="B4" s="200"/>
      <c r="C4" s="201"/>
      <c r="D4" s="202" t="s">
        <v>316</v>
      </c>
      <c r="E4" s="344"/>
      <c r="F4" s="344"/>
    </row>
    <row r="5" spans="1:7" ht="12.75">
      <c r="A5" s="203"/>
      <c r="B5" s="204"/>
      <c r="C5" s="204"/>
      <c r="D5" s="205"/>
      <c r="E5" s="206"/>
      <c r="F5" s="187" t="s">
        <v>82</v>
      </c>
      <c r="G5" s="6"/>
    </row>
    <row r="6" spans="1:7" ht="25.5">
      <c r="A6" s="127" t="s">
        <v>16</v>
      </c>
      <c r="B6" s="153" t="s">
        <v>2</v>
      </c>
      <c r="C6" s="153" t="s">
        <v>5</v>
      </c>
      <c r="D6" s="127" t="s">
        <v>17</v>
      </c>
      <c r="E6" s="153" t="s">
        <v>2</v>
      </c>
      <c r="F6" s="153" t="s">
        <v>5</v>
      </c>
      <c r="G6" s="6"/>
    </row>
    <row r="7" spans="1:7" ht="12.75">
      <c r="A7" s="127" t="s">
        <v>6</v>
      </c>
      <c r="B7" s="153">
        <v>1</v>
      </c>
      <c r="C7" s="153">
        <v>2</v>
      </c>
      <c r="D7" s="127" t="s">
        <v>6</v>
      </c>
      <c r="E7" s="153">
        <v>1</v>
      </c>
      <c r="F7" s="153">
        <v>2</v>
      </c>
      <c r="G7" s="6"/>
    </row>
    <row r="8" spans="1:7" ht="18" customHeight="1">
      <c r="A8" s="128" t="s">
        <v>18</v>
      </c>
      <c r="B8" s="129"/>
      <c r="C8" s="129"/>
      <c r="D8" s="128" t="s">
        <v>19</v>
      </c>
      <c r="E8" s="158"/>
      <c r="F8" s="158"/>
      <c r="G8" s="6"/>
    </row>
    <row r="9" spans="1:7" ht="12.75">
      <c r="A9" s="130" t="s">
        <v>20</v>
      </c>
      <c r="B9" s="144"/>
      <c r="C9" s="144"/>
      <c r="D9" s="130" t="s">
        <v>48</v>
      </c>
      <c r="E9" s="144"/>
      <c r="F9" s="144"/>
      <c r="G9" s="6"/>
    </row>
    <row r="10" spans="1:7" s="139" customFormat="1" ht="12.75">
      <c r="A10" s="131" t="s">
        <v>21</v>
      </c>
      <c r="B10" s="154"/>
      <c r="C10" s="154"/>
      <c r="D10" s="131" t="s">
        <v>49</v>
      </c>
      <c r="E10" s="154"/>
      <c r="F10" s="154">
        <v>94173</v>
      </c>
      <c r="G10" s="197"/>
    </row>
    <row r="11" spans="1:7" s="139" customFormat="1" ht="31.5" customHeight="1">
      <c r="A11" s="131" t="s">
        <v>263</v>
      </c>
      <c r="B11" s="154">
        <v>13728451</v>
      </c>
      <c r="C11" s="154">
        <v>25893023</v>
      </c>
      <c r="D11" s="131" t="s">
        <v>50</v>
      </c>
      <c r="E11" s="159">
        <v>8346012</v>
      </c>
      <c r="F11" s="154">
        <v>33708804</v>
      </c>
      <c r="G11" s="197"/>
    </row>
    <row r="12" spans="1:7" s="139" customFormat="1" ht="15.75" customHeight="1">
      <c r="A12" s="131" t="s">
        <v>22</v>
      </c>
      <c r="B12" s="154">
        <v>13712269</v>
      </c>
      <c r="C12" s="154">
        <v>25875082</v>
      </c>
      <c r="D12" s="131" t="s">
        <v>51</v>
      </c>
      <c r="E12" s="154">
        <v>8330555</v>
      </c>
      <c r="F12" s="154">
        <v>33615588</v>
      </c>
      <c r="G12" s="197"/>
    </row>
    <row r="13" spans="1:7" s="139" customFormat="1" ht="12.75">
      <c r="A13" s="131" t="s">
        <v>264</v>
      </c>
      <c r="B13" s="159">
        <v>5911</v>
      </c>
      <c r="C13" s="154">
        <v>1849</v>
      </c>
      <c r="D13" s="131" t="s">
        <v>269</v>
      </c>
      <c r="E13" s="154">
        <v>4656</v>
      </c>
      <c r="F13" s="154">
        <v>608</v>
      </c>
      <c r="G13" s="197"/>
    </row>
    <row r="14" spans="1:7" s="139" customFormat="1" ht="12.75">
      <c r="A14" s="131" t="s">
        <v>23</v>
      </c>
      <c r="B14" s="154">
        <v>990</v>
      </c>
      <c r="C14" s="154">
        <v>2925</v>
      </c>
      <c r="D14" s="132" t="s">
        <v>52</v>
      </c>
      <c r="E14" s="154">
        <v>378383</v>
      </c>
      <c r="F14" s="154">
        <v>1262319</v>
      </c>
      <c r="G14" s="197"/>
    </row>
    <row r="15" spans="1:7" s="139" customFormat="1" ht="12.75">
      <c r="A15" s="133"/>
      <c r="B15" s="154"/>
      <c r="C15" s="154"/>
      <c r="D15" s="131" t="s">
        <v>26</v>
      </c>
      <c r="E15" s="154">
        <v>21810</v>
      </c>
      <c r="F15" s="154">
        <v>1022381</v>
      </c>
      <c r="G15" s="197"/>
    </row>
    <row r="16" spans="1:7" s="139" customFormat="1" ht="12.75">
      <c r="A16" s="133" t="s">
        <v>24</v>
      </c>
      <c r="B16" s="155">
        <f>SUM(B10,B11,B13:B14)</f>
        <v>13735352</v>
      </c>
      <c r="C16" s="155">
        <f>SUM(C10,C11,C13:C14)</f>
        <v>25897797</v>
      </c>
      <c r="D16" s="133" t="s">
        <v>24</v>
      </c>
      <c r="E16" s="155">
        <f>SUM(E10,E11,E13:E15)</f>
        <v>8750861</v>
      </c>
      <c r="F16" s="155">
        <f>SUM(F10,F11,F13:F15)</f>
        <v>36088285</v>
      </c>
      <c r="G16" s="197"/>
    </row>
    <row r="17" spans="1:6" s="139" customFormat="1" ht="12.75">
      <c r="A17" s="134" t="s">
        <v>178</v>
      </c>
      <c r="B17" s="155">
        <f>B16</f>
        <v>13735352</v>
      </c>
      <c r="C17" s="155">
        <f>C16</f>
        <v>25897797</v>
      </c>
      <c r="D17" s="134" t="s">
        <v>178</v>
      </c>
      <c r="E17" s="155">
        <f>E16</f>
        <v>8750861</v>
      </c>
      <c r="F17" s="155">
        <f>F16</f>
        <v>36088285</v>
      </c>
    </row>
    <row r="18" spans="1:6" s="139" customFormat="1" ht="12.75">
      <c r="A18" s="134" t="s">
        <v>211</v>
      </c>
      <c r="B18" s="154"/>
      <c r="C18" s="154"/>
      <c r="D18" s="134" t="s">
        <v>53</v>
      </c>
      <c r="E18" s="154"/>
      <c r="F18" s="154"/>
    </row>
    <row r="19" spans="1:6" s="139" customFormat="1" ht="12.75">
      <c r="A19" s="135" t="s">
        <v>319</v>
      </c>
      <c r="B19" s="154"/>
      <c r="C19" s="154"/>
      <c r="D19" s="134"/>
      <c r="E19" s="154"/>
      <c r="F19" s="154"/>
    </row>
    <row r="20" spans="1:6" s="139" customFormat="1" ht="12.75">
      <c r="A20" s="131" t="s">
        <v>236</v>
      </c>
      <c r="B20" s="154">
        <v>258840</v>
      </c>
      <c r="C20" s="154">
        <v>947572</v>
      </c>
      <c r="D20" s="134"/>
      <c r="E20" s="154"/>
      <c r="F20" s="154"/>
    </row>
    <row r="21" spans="1:6" s="139" customFormat="1" ht="12.75">
      <c r="A21" s="131" t="s">
        <v>25</v>
      </c>
      <c r="B21" s="154"/>
      <c r="C21" s="154"/>
      <c r="D21" s="133"/>
      <c r="E21" s="154"/>
      <c r="F21" s="154"/>
    </row>
    <row r="22" spans="1:6" s="139" customFormat="1" ht="12.75">
      <c r="A22" s="131" t="s">
        <v>265</v>
      </c>
      <c r="B22" s="154"/>
      <c r="C22" s="154"/>
      <c r="D22" s="131"/>
      <c r="E22" s="154"/>
      <c r="F22" s="154"/>
    </row>
    <row r="23" spans="1:6" s="139" customFormat="1" ht="12.75">
      <c r="A23" s="131" t="s">
        <v>26</v>
      </c>
      <c r="B23" s="154"/>
      <c r="C23" s="154"/>
      <c r="D23" s="131"/>
      <c r="E23" s="154"/>
      <c r="F23" s="154"/>
    </row>
    <row r="24" spans="1:6" s="139" customFormat="1" ht="12.75">
      <c r="A24" s="133" t="s">
        <v>27</v>
      </c>
      <c r="B24" s="155">
        <f>SUM(B19:B23)</f>
        <v>258840</v>
      </c>
      <c r="C24" s="155">
        <f>SUM(C19:C23)</f>
        <v>947572</v>
      </c>
      <c r="D24" s="133" t="s">
        <v>27</v>
      </c>
      <c r="E24" s="154"/>
      <c r="F24" s="154"/>
    </row>
    <row r="25" spans="1:6" s="139" customFormat="1" ht="25.5">
      <c r="A25" s="134" t="s">
        <v>179</v>
      </c>
      <c r="B25" s="155">
        <f>B24</f>
        <v>258840</v>
      </c>
      <c r="C25" s="155">
        <f>C24</f>
        <v>947572</v>
      </c>
      <c r="D25" s="134" t="s">
        <v>179</v>
      </c>
      <c r="E25" s="155">
        <f>E24</f>
        <v>0</v>
      </c>
      <c r="F25" s="155">
        <f>F24</f>
        <v>0</v>
      </c>
    </row>
    <row r="26" spans="1:6" s="139" customFormat="1" ht="12.75">
      <c r="A26" s="134" t="s">
        <v>266</v>
      </c>
      <c r="B26" s="155">
        <f>B16+B24</f>
        <v>13994192</v>
      </c>
      <c r="C26" s="155">
        <f>C16+C24</f>
        <v>26845369</v>
      </c>
      <c r="D26" s="134" t="s">
        <v>54</v>
      </c>
      <c r="E26" s="155">
        <f>E16+E24</f>
        <v>8750861</v>
      </c>
      <c r="F26" s="155">
        <f>F16+F24</f>
        <v>36088285</v>
      </c>
    </row>
    <row r="27" spans="1:6" s="139" customFormat="1" ht="12.75">
      <c r="A27" s="134" t="s">
        <v>320</v>
      </c>
      <c r="B27" s="156"/>
      <c r="C27" s="155">
        <f>F26-C26</f>
        <v>9242916</v>
      </c>
      <c r="D27" s="134" t="s">
        <v>321</v>
      </c>
      <c r="E27" s="154">
        <f>-(E26-B26)</f>
        <v>5243331</v>
      </c>
      <c r="F27" s="154">
        <v>0</v>
      </c>
    </row>
    <row r="28" spans="1:6" s="139" customFormat="1" ht="18.75" customHeight="1">
      <c r="A28" s="134" t="s">
        <v>267</v>
      </c>
      <c r="B28" s="154"/>
      <c r="C28" s="154"/>
      <c r="D28" s="131"/>
      <c r="E28" s="154"/>
      <c r="F28" s="154"/>
    </row>
    <row r="29" spans="1:6" s="139" customFormat="1" ht="24" customHeight="1">
      <c r="A29" s="134" t="s">
        <v>268</v>
      </c>
      <c r="B29" s="155">
        <f>B27-B28</f>
        <v>0</v>
      </c>
      <c r="C29" s="155">
        <f>C27-C28</f>
        <v>9242916</v>
      </c>
      <c r="D29" s="134" t="s">
        <v>270</v>
      </c>
      <c r="E29" s="155">
        <f>E27+B28</f>
        <v>5243331</v>
      </c>
      <c r="F29" s="155">
        <f>F27+C28</f>
        <v>0</v>
      </c>
    </row>
    <row r="30" spans="1:6" s="139" customFormat="1" ht="14.25" customHeight="1">
      <c r="A30" s="136" t="s">
        <v>322</v>
      </c>
      <c r="B30" s="155">
        <f>B26+B28+B29</f>
        <v>13994192</v>
      </c>
      <c r="C30" s="155">
        <f>C26+C28+C29</f>
        <v>36088285</v>
      </c>
      <c r="D30" s="134" t="s">
        <v>323</v>
      </c>
      <c r="E30" s="155">
        <f>E26+E29</f>
        <v>13994192</v>
      </c>
      <c r="F30" s="155">
        <f>F26+F29</f>
        <v>36088285</v>
      </c>
    </row>
    <row r="31" spans="1:6" s="139" customFormat="1" ht="13.5" customHeight="1">
      <c r="A31" s="207"/>
      <c r="B31" s="198"/>
      <c r="C31" s="198"/>
      <c r="D31" s="208"/>
      <c r="E31" s="198"/>
      <c r="F31" s="198"/>
    </row>
    <row r="32" spans="1:6" s="139" customFormat="1" ht="17.25" customHeight="1">
      <c r="A32" s="139" t="s">
        <v>317</v>
      </c>
      <c r="B32" s="157"/>
      <c r="C32" s="157"/>
      <c r="D32" s="4"/>
      <c r="E32" s="149"/>
      <c r="F32" s="150"/>
    </row>
    <row r="33" spans="1:6" s="139" customFormat="1" ht="15.75" customHeight="1">
      <c r="A33" s="197"/>
      <c r="B33" s="195"/>
      <c r="C33" s="195"/>
      <c r="D33" s="6"/>
      <c r="E33" s="151"/>
      <c r="F33" s="151"/>
    </row>
    <row r="34" spans="1:6" s="139" customFormat="1" ht="15.75" customHeight="1">
      <c r="A34" s="314" t="s">
        <v>206</v>
      </c>
      <c r="B34" s="195"/>
      <c r="C34" s="151"/>
      <c r="D34" s="137" t="s">
        <v>325</v>
      </c>
      <c r="E34" s="150"/>
      <c r="F34" s="196"/>
    </row>
    <row r="35" spans="1:6" s="139" customFormat="1" ht="15.75" customHeight="1">
      <c r="A35" s="315" t="s">
        <v>318</v>
      </c>
      <c r="B35" s="152"/>
      <c r="C35" s="152"/>
      <c r="D35" s="140" t="s">
        <v>551</v>
      </c>
      <c r="E35" s="196"/>
      <c r="F35" s="152"/>
    </row>
    <row r="36" spans="1:6" s="139" customFormat="1" ht="15.75" customHeight="1">
      <c r="A36" s="1"/>
      <c r="B36" s="152"/>
      <c r="C36" s="152"/>
      <c r="D36" s="227"/>
      <c r="E36" s="196"/>
      <c r="F36" s="150"/>
    </row>
    <row r="37" spans="1:6" s="139" customFormat="1" ht="15" customHeight="1">
      <c r="A37" s="1"/>
      <c r="B37" s="152"/>
      <c r="C37" s="152"/>
      <c r="D37" s="9"/>
      <c r="E37" s="151"/>
      <c r="F37" s="196"/>
    </row>
    <row r="38" spans="1:6" s="139" customFormat="1" ht="17.25" customHeight="1">
      <c r="A38" s="1"/>
      <c r="B38" s="152"/>
      <c r="C38" s="152"/>
      <c r="D38" s="345" t="s">
        <v>326</v>
      </c>
      <c r="E38" s="345"/>
      <c r="F38" s="196"/>
    </row>
    <row r="39" spans="1:6" s="139" customFormat="1" ht="12.75">
      <c r="A39" s="1"/>
      <c r="B39" s="152"/>
      <c r="C39" s="152"/>
      <c r="D39" s="140" t="s">
        <v>553</v>
      </c>
      <c r="E39" s="152"/>
      <c r="F39" s="151"/>
    </row>
    <row r="40" spans="2:6" s="139" customFormat="1" ht="12.75">
      <c r="B40" s="151"/>
      <c r="C40" s="151"/>
      <c r="E40" s="151"/>
      <c r="F40" s="151"/>
    </row>
    <row r="41" spans="2:6" s="139" customFormat="1" ht="12.75" customHeight="1">
      <c r="B41" s="151"/>
      <c r="C41" s="151"/>
      <c r="E41" s="151"/>
      <c r="F41" s="151"/>
    </row>
    <row r="42" spans="2:6" s="139" customFormat="1" ht="12.75">
      <c r="B42" s="151"/>
      <c r="C42" s="151"/>
      <c r="E42" s="151"/>
      <c r="F42" s="151"/>
    </row>
    <row r="43" spans="2:6" s="139" customFormat="1" ht="12.75">
      <c r="B43" s="151"/>
      <c r="C43" s="151"/>
      <c r="E43" s="151"/>
      <c r="F43" s="151"/>
    </row>
    <row r="44" spans="2:6" s="139" customFormat="1" ht="12.75">
      <c r="B44" s="151"/>
      <c r="C44" s="151"/>
      <c r="E44" s="151"/>
      <c r="F44" s="151"/>
    </row>
    <row r="45" spans="2:6" s="139" customFormat="1" ht="12.75">
      <c r="B45" s="151"/>
      <c r="C45" s="151"/>
      <c r="E45" s="151"/>
      <c r="F45" s="151"/>
    </row>
    <row r="46" spans="1:6" s="139" customFormat="1" ht="12.75">
      <c r="A46" s="1"/>
      <c r="B46" s="151"/>
      <c r="C46" s="151"/>
      <c r="E46" s="151"/>
      <c r="F46" s="151"/>
    </row>
  </sheetData>
  <mergeCells count="5">
    <mergeCell ref="D38:E38"/>
    <mergeCell ref="E1:F1"/>
    <mergeCell ref="A3:B3"/>
    <mergeCell ref="C2:D2"/>
    <mergeCell ref="E4:F4"/>
  </mergeCells>
  <printOptions/>
  <pageMargins left="0.8661417322834646" right="0.7480314960629921" top="0.8267716535433072" bottom="0.7874015748031497" header="0.2755905511811024" footer="0.31496062992125984"/>
  <pageSetup fitToHeight="1" fitToWidth="1" horizontalDpi="300" verticalDpi="300" orientation="landscape" paperSize="9" scale="7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9">
      <selection activeCell="A39" sqref="A39:E45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1.7109375" style="1" customWidth="1"/>
    <col min="5" max="5" width="14.28125" style="1" customWidth="1"/>
    <col min="6" max="6" width="12.28125" style="1" customWidth="1"/>
    <col min="7" max="7" width="12.57421875" style="1" customWidth="1"/>
    <col min="8" max="16384" width="9.140625" style="1" customWidth="1"/>
  </cols>
  <sheetData>
    <row r="1" spans="1:7" ht="12.75">
      <c r="A1" s="14"/>
      <c r="B1" s="14"/>
      <c r="C1" s="14"/>
      <c r="D1" s="14"/>
      <c r="E1" s="349" t="s">
        <v>271</v>
      </c>
      <c r="F1" s="349"/>
      <c r="G1" s="14"/>
    </row>
    <row r="2" spans="1:7" ht="12.75">
      <c r="A2" s="352" t="s">
        <v>97</v>
      </c>
      <c r="B2" s="353"/>
      <c r="C2" s="353"/>
      <c r="D2" s="353"/>
      <c r="E2" s="353"/>
      <c r="F2" s="353"/>
      <c r="G2" s="14"/>
    </row>
    <row r="3" spans="1:7" ht="12.75">
      <c r="A3" s="12" t="s">
        <v>324</v>
      </c>
      <c r="B3" s="12"/>
      <c r="D3" s="141" t="s">
        <v>312</v>
      </c>
      <c r="F3" s="211"/>
      <c r="G3" s="14"/>
    </row>
    <row r="4" spans="1:7" ht="12.75">
      <c r="A4" s="12" t="s">
        <v>315</v>
      </c>
      <c r="B4" s="12"/>
      <c r="E4" s="212"/>
      <c r="F4" s="212"/>
      <c r="G4" s="14"/>
    </row>
    <row r="5" spans="1:7" ht="12.75">
      <c r="A5" s="12"/>
      <c r="B5" s="12"/>
      <c r="C5" s="213"/>
      <c r="D5" s="214"/>
      <c r="E5" s="14"/>
      <c r="F5" s="14"/>
      <c r="G5" s="215" t="s">
        <v>82</v>
      </c>
    </row>
    <row r="6" spans="1:7" ht="13.5" customHeight="1">
      <c r="A6" s="350" t="s">
        <v>83</v>
      </c>
      <c r="B6" s="350" t="s">
        <v>4</v>
      </c>
      <c r="C6" s="350"/>
      <c r="D6" s="350"/>
      <c r="E6" s="350" t="s">
        <v>5</v>
      </c>
      <c r="F6" s="350"/>
      <c r="G6" s="350"/>
    </row>
    <row r="7" spans="1:7" ht="30.75" customHeight="1">
      <c r="A7" s="351"/>
      <c r="B7" s="216" t="s">
        <v>84</v>
      </c>
      <c r="C7" s="216" t="s">
        <v>85</v>
      </c>
      <c r="D7" s="216" t="s">
        <v>86</v>
      </c>
      <c r="E7" s="216" t="s">
        <v>84</v>
      </c>
      <c r="F7" s="216" t="s">
        <v>85</v>
      </c>
      <c r="G7" s="216" t="s">
        <v>86</v>
      </c>
    </row>
    <row r="8" spans="1:7" s="5" customFormat="1" ht="12.75">
      <c r="A8" s="216" t="s">
        <v>6</v>
      </c>
      <c r="B8" s="216">
        <v>1</v>
      </c>
      <c r="C8" s="216">
        <v>2</v>
      </c>
      <c r="D8" s="216">
        <v>3</v>
      </c>
      <c r="E8" s="216">
        <v>4</v>
      </c>
      <c r="F8" s="216">
        <v>5</v>
      </c>
      <c r="G8" s="216">
        <v>6</v>
      </c>
    </row>
    <row r="9" spans="1:7" ht="12.75">
      <c r="A9" s="217" t="s">
        <v>272</v>
      </c>
      <c r="B9" s="218"/>
      <c r="C9" s="218"/>
      <c r="D9" s="218"/>
      <c r="E9" s="218"/>
      <c r="F9" s="218"/>
      <c r="G9" s="218"/>
    </row>
    <row r="10" spans="1:7" ht="12.75">
      <c r="A10" s="219" t="s">
        <v>513</v>
      </c>
      <c r="B10" s="220">
        <v>801997</v>
      </c>
      <c r="C10" s="220">
        <v>3613923</v>
      </c>
      <c r="D10" s="218">
        <f>B10-C10</f>
        <v>-2811926</v>
      </c>
      <c r="E10" s="218">
        <v>31111575</v>
      </c>
      <c r="F10" s="218">
        <v>10993413</v>
      </c>
      <c r="G10" s="218">
        <f>E10-F10</f>
        <v>20118162</v>
      </c>
    </row>
    <row r="11" spans="1:7" ht="12.75">
      <c r="A11" s="219" t="s">
        <v>273</v>
      </c>
      <c r="B11" s="218"/>
      <c r="C11" s="218"/>
      <c r="D11" s="218">
        <f>B11-C11</f>
        <v>0</v>
      </c>
      <c r="E11" s="218"/>
      <c r="F11" s="218"/>
      <c r="G11" s="218">
        <f>E11-F11</f>
        <v>0</v>
      </c>
    </row>
    <row r="12" spans="1:7" ht="12.75">
      <c r="A12" s="219" t="s">
        <v>96</v>
      </c>
      <c r="B12" s="144"/>
      <c r="C12" s="144"/>
      <c r="D12" s="144"/>
      <c r="E12" s="144"/>
      <c r="F12" s="218"/>
      <c r="G12" s="218"/>
    </row>
    <row r="13" spans="1:7" ht="12.75">
      <c r="A13" s="192" t="s">
        <v>216</v>
      </c>
      <c r="B13" s="144"/>
      <c r="C13" s="144"/>
      <c r="D13" s="144">
        <f>B13-C13</f>
        <v>0</v>
      </c>
      <c r="E13" s="144"/>
      <c r="F13" s="218"/>
      <c r="G13" s="218">
        <f>E13-F13</f>
        <v>0</v>
      </c>
    </row>
    <row r="14" spans="1:7" ht="12.75">
      <c r="A14" s="192" t="s">
        <v>241</v>
      </c>
      <c r="B14" s="144"/>
      <c r="C14" s="144"/>
      <c r="D14" s="144">
        <f aca="true" t="shared" si="0" ref="D14:D25">B14-C14</f>
        <v>0</v>
      </c>
      <c r="E14" s="144"/>
      <c r="F14" s="218"/>
      <c r="G14" s="218">
        <f>E14-F14</f>
        <v>0</v>
      </c>
    </row>
    <row r="15" spans="1:7" ht="12.75">
      <c r="A15" s="219" t="s">
        <v>214</v>
      </c>
      <c r="B15" s="220"/>
      <c r="C15" s="218"/>
      <c r="D15" s="144">
        <f t="shared" si="0"/>
        <v>0</v>
      </c>
      <c r="E15" s="218"/>
      <c r="F15" s="218"/>
      <c r="G15" s="218">
        <f>E15-F15</f>
        <v>0</v>
      </c>
    </row>
    <row r="16" spans="1:7" ht="12.75">
      <c r="A16" s="217" t="s">
        <v>212</v>
      </c>
      <c r="B16" s="221">
        <f>SUM(B10:B15)</f>
        <v>801997</v>
      </c>
      <c r="C16" s="221">
        <f>SUM(C10:C15)</f>
        <v>3613923</v>
      </c>
      <c r="D16" s="145">
        <f t="shared" si="0"/>
        <v>-2811926</v>
      </c>
      <c r="E16" s="221">
        <f>SUM(E10:E15)</f>
        <v>31111575</v>
      </c>
      <c r="F16" s="221">
        <f>SUM(F10:F15)</f>
        <v>10993413</v>
      </c>
      <c r="G16" s="221">
        <f>E16-F16</f>
        <v>20118162</v>
      </c>
    </row>
    <row r="17" spans="1:7" ht="12.75">
      <c r="A17" s="217" t="s">
        <v>237</v>
      </c>
      <c r="B17" s="218"/>
      <c r="C17" s="218"/>
      <c r="D17" s="218"/>
      <c r="E17" s="218"/>
      <c r="F17" s="218"/>
      <c r="G17" s="218"/>
    </row>
    <row r="18" spans="1:7" ht="12.75">
      <c r="A18" s="219" t="s">
        <v>87</v>
      </c>
      <c r="B18" s="218">
        <v>2655015</v>
      </c>
      <c r="C18" s="218">
        <v>168943</v>
      </c>
      <c r="D18" s="218">
        <f t="shared" si="0"/>
        <v>2486072</v>
      </c>
      <c r="E18" s="218">
        <v>6833787</v>
      </c>
      <c r="F18" s="218">
        <v>23549462</v>
      </c>
      <c r="G18" s="218">
        <f>E18-F18</f>
        <v>-16715675</v>
      </c>
    </row>
    <row r="19" spans="1:7" ht="12.75">
      <c r="A19" s="219" t="s">
        <v>88</v>
      </c>
      <c r="B19" s="218"/>
      <c r="C19" s="218"/>
      <c r="D19" s="218">
        <f t="shared" si="0"/>
        <v>0</v>
      </c>
      <c r="E19" s="218"/>
      <c r="F19" s="218"/>
      <c r="G19" s="218">
        <f aca="true" t="shared" si="1" ref="G19:G25">E19-F19</f>
        <v>0</v>
      </c>
    </row>
    <row r="20" spans="1:7" ht="12.75">
      <c r="A20" s="222" t="s">
        <v>94</v>
      </c>
      <c r="B20" s="218">
        <v>429205</v>
      </c>
      <c r="C20" s="218">
        <v>896</v>
      </c>
      <c r="D20" s="218">
        <f t="shared" si="0"/>
        <v>428309</v>
      </c>
      <c r="E20" s="218">
        <v>1126441</v>
      </c>
      <c r="F20" s="218">
        <v>996398</v>
      </c>
      <c r="G20" s="218">
        <f t="shared" si="1"/>
        <v>130043</v>
      </c>
    </row>
    <row r="21" spans="1:7" ht="12.75">
      <c r="A21" s="219" t="s">
        <v>92</v>
      </c>
      <c r="B21" s="218"/>
      <c r="C21" s="218"/>
      <c r="D21" s="218">
        <f t="shared" si="0"/>
        <v>0</v>
      </c>
      <c r="E21" s="218">
        <v>94173</v>
      </c>
      <c r="F21" s="218"/>
      <c r="G21" s="218">
        <f t="shared" si="1"/>
        <v>94173</v>
      </c>
    </row>
    <row r="22" spans="1:7" ht="12.75">
      <c r="A22" s="223" t="s">
        <v>170</v>
      </c>
      <c r="B22" s="218"/>
      <c r="C22" s="218">
        <v>286293</v>
      </c>
      <c r="D22" s="218">
        <f t="shared" si="0"/>
        <v>-286293</v>
      </c>
      <c r="E22" s="218"/>
      <c r="F22" s="144"/>
      <c r="G22" s="218">
        <f>E22-F22</f>
        <v>0</v>
      </c>
    </row>
    <row r="23" spans="1:7" ht="12.75">
      <c r="A23" s="223" t="s">
        <v>171</v>
      </c>
      <c r="B23" s="218"/>
      <c r="C23" s="144">
        <v>1190</v>
      </c>
      <c r="D23" s="218">
        <f t="shared" si="0"/>
        <v>-1190</v>
      </c>
      <c r="E23" s="144"/>
      <c r="F23" s="144"/>
      <c r="G23" s="218">
        <f t="shared" si="1"/>
        <v>0</v>
      </c>
    </row>
    <row r="24" spans="1:7" ht="12.75">
      <c r="A24" s="192" t="s">
        <v>274</v>
      </c>
      <c r="B24" s="218">
        <v>28</v>
      </c>
      <c r="C24" s="218"/>
      <c r="D24" s="218">
        <f t="shared" si="0"/>
        <v>28</v>
      </c>
      <c r="E24" s="218">
        <v>8</v>
      </c>
      <c r="F24" s="218">
        <v>119</v>
      </c>
      <c r="G24" s="218">
        <f t="shared" si="1"/>
        <v>-111</v>
      </c>
    </row>
    <row r="25" spans="1:7" ht="12.75">
      <c r="A25" s="219" t="s">
        <v>93</v>
      </c>
      <c r="B25" s="218"/>
      <c r="C25" s="218"/>
      <c r="D25" s="218">
        <f t="shared" si="0"/>
        <v>0</v>
      </c>
      <c r="E25" s="218"/>
      <c r="F25" s="218"/>
      <c r="G25" s="218">
        <f t="shared" si="1"/>
        <v>0</v>
      </c>
    </row>
    <row r="26" spans="1:7" ht="12.75">
      <c r="A26" s="217" t="s">
        <v>213</v>
      </c>
      <c r="B26" s="221">
        <f>SUM(B18:B25)</f>
        <v>3084248</v>
      </c>
      <c r="C26" s="221">
        <f>SUM(C18:C25)</f>
        <v>457322</v>
      </c>
      <c r="D26" s="221">
        <f>B26-C26</f>
        <v>2626926</v>
      </c>
      <c r="E26" s="221">
        <f>SUM(E18:E25)</f>
        <v>8054409</v>
      </c>
      <c r="F26" s="221">
        <f>SUM(F18:F25)</f>
        <v>24545979</v>
      </c>
      <c r="G26" s="221">
        <f>E26-F26</f>
        <v>-16491570</v>
      </c>
    </row>
    <row r="27" spans="1:7" ht="12.75">
      <c r="A27" s="224" t="s">
        <v>238</v>
      </c>
      <c r="B27" s="218"/>
      <c r="C27" s="218"/>
      <c r="D27" s="218"/>
      <c r="E27" s="218"/>
      <c r="F27" s="218"/>
      <c r="G27" s="218"/>
    </row>
    <row r="28" spans="1:7" ht="12.75">
      <c r="A28" s="219" t="s">
        <v>215</v>
      </c>
      <c r="B28" s="218"/>
      <c r="C28" s="218"/>
      <c r="D28" s="218"/>
      <c r="E28" s="218"/>
      <c r="F28" s="218"/>
      <c r="G28" s="218"/>
    </row>
    <row r="29" spans="1:7" ht="12.75">
      <c r="A29" s="219" t="s">
        <v>89</v>
      </c>
      <c r="B29" s="218"/>
      <c r="C29" s="218"/>
      <c r="D29" s="218"/>
      <c r="E29" s="218"/>
      <c r="F29" s="218"/>
      <c r="G29" s="218"/>
    </row>
    <row r="30" spans="1:7" ht="12.75">
      <c r="A30" s="219" t="s">
        <v>95</v>
      </c>
      <c r="B30" s="218"/>
      <c r="C30" s="218"/>
      <c r="D30" s="218"/>
      <c r="E30" s="218"/>
      <c r="F30" s="218"/>
      <c r="G30" s="218"/>
    </row>
    <row r="31" spans="1:7" ht="12.75">
      <c r="A31" s="219" t="s">
        <v>275</v>
      </c>
      <c r="B31" s="218"/>
      <c r="C31" s="218"/>
      <c r="D31" s="218"/>
      <c r="E31" s="218"/>
      <c r="F31" s="218"/>
      <c r="G31" s="218"/>
    </row>
    <row r="32" spans="1:7" ht="12.75">
      <c r="A32" s="219" t="s">
        <v>514</v>
      </c>
      <c r="B32" s="218"/>
      <c r="C32" s="218"/>
      <c r="D32" s="218"/>
      <c r="E32" s="218"/>
      <c r="F32" s="218"/>
      <c r="G32" s="218"/>
    </row>
    <row r="33" spans="1:7" ht="12.75">
      <c r="A33" s="217" t="s">
        <v>276</v>
      </c>
      <c r="B33" s="218"/>
      <c r="C33" s="218"/>
      <c r="D33" s="218"/>
      <c r="E33" s="218"/>
      <c r="F33" s="218"/>
      <c r="G33" s="218"/>
    </row>
    <row r="34" spans="1:7" ht="12.75">
      <c r="A34" s="217" t="s">
        <v>90</v>
      </c>
      <c r="B34" s="221">
        <f aca="true" t="shared" si="2" ref="B34:G34">B16+B26+B33</f>
        <v>3886245</v>
      </c>
      <c r="C34" s="221">
        <f t="shared" si="2"/>
        <v>4071245</v>
      </c>
      <c r="D34" s="221">
        <f t="shared" si="2"/>
        <v>-185000</v>
      </c>
      <c r="E34" s="221">
        <f t="shared" si="2"/>
        <v>39165984</v>
      </c>
      <c r="F34" s="221">
        <f t="shared" si="2"/>
        <v>35539392</v>
      </c>
      <c r="G34" s="221">
        <f t="shared" si="2"/>
        <v>3626592</v>
      </c>
    </row>
    <row r="35" spans="1:7" ht="12.75">
      <c r="A35" s="217" t="s">
        <v>91</v>
      </c>
      <c r="B35" s="218"/>
      <c r="C35" s="218"/>
      <c r="D35" s="221">
        <v>10273005</v>
      </c>
      <c r="E35" s="218"/>
      <c r="F35" s="218"/>
      <c r="G35" s="221">
        <v>6646413</v>
      </c>
    </row>
    <row r="36" spans="1:7" ht="12.75">
      <c r="A36" s="224" t="s">
        <v>165</v>
      </c>
      <c r="B36" s="218"/>
      <c r="C36" s="218"/>
      <c r="D36" s="225">
        <f>D34+D35</f>
        <v>10088005</v>
      </c>
      <c r="E36" s="218"/>
      <c r="F36" s="218"/>
      <c r="G36" s="221">
        <f>G34+G35</f>
        <v>10273005</v>
      </c>
    </row>
    <row r="37" spans="1:7" ht="12.75">
      <c r="A37" s="219" t="s">
        <v>166</v>
      </c>
      <c r="B37" s="218"/>
      <c r="C37" s="218"/>
      <c r="D37" s="218">
        <v>2813245</v>
      </c>
      <c r="E37" s="218"/>
      <c r="F37" s="218"/>
      <c r="G37" s="218">
        <v>873037</v>
      </c>
    </row>
    <row r="38" spans="2:8" ht="12.75">
      <c r="B38" s="226"/>
      <c r="C38" s="226"/>
      <c r="D38" s="226"/>
      <c r="E38" s="226"/>
      <c r="F38" s="226"/>
      <c r="G38" s="226"/>
      <c r="H38" s="6"/>
    </row>
    <row r="39" spans="1:8" ht="12.75">
      <c r="A39" s="14" t="s">
        <v>317</v>
      </c>
      <c r="B39" s="22"/>
      <c r="C39" s="9"/>
      <c r="D39" s="14"/>
      <c r="E39" s="137"/>
      <c r="F39" s="138"/>
      <c r="H39" s="6"/>
    </row>
    <row r="40" spans="2:8" ht="12.75">
      <c r="B40" s="6"/>
      <c r="C40" s="6"/>
      <c r="E40" s="139"/>
      <c r="F40" s="139"/>
      <c r="H40" s="6"/>
    </row>
    <row r="41" spans="1:8" ht="12.75">
      <c r="A41" s="314" t="s">
        <v>206</v>
      </c>
      <c r="B41" s="195"/>
      <c r="C41" s="151"/>
      <c r="D41" s="149" t="s">
        <v>325</v>
      </c>
      <c r="E41" s="150"/>
      <c r="F41" s="9"/>
      <c r="G41" s="227"/>
      <c r="H41" s="6"/>
    </row>
    <row r="42" spans="1:8" ht="12.75">
      <c r="A42" s="315" t="s">
        <v>318</v>
      </c>
      <c r="B42" s="152"/>
      <c r="C42" s="152"/>
      <c r="D42" s="152"/>
      <c r="E42" s="310" t="s">
        <v>554</v>
      </c>
      <c r="F42" s="139"/>
      <c r="G42" s="24"/>
      <c r="H42" s="6"/>
    </row>
    <row r="43" spans="2:8" ht="12.75">
      <c r="B43" s="152"/>
      <c r="C43" s="152"/>
      <c r="D43" s="196"/>
      <c r="E43" s="151"/>
      <c r="F43" s="139"/>
      <c r="G43" s="24"/>
      <c r="H43" s="6"/>
    </row>
    <row r="44" spans="2:8" ht="12.75">
      <c r="B44" s="152"/>
      <c r="C44" s="152"/>
      <c r="D44" s="348" t="s">
        <v>326</v>
      </c>
      <c r="E44" s="348"/>
      <c r="F44" s="137"/>
      <c r="G44" s="24"/>
      <c r="H44" s="6"/>
    </row>
    <row r="45" spans="2:8" ht="12.75">
      <c r="B45" s="152"/>
      <c r="C45" s="152"/>
      <c r="D45" s="152"/>
      <c r="E45" s="227" t="s">
        <v>550</v>
      </c>
      <c r="G45" s="24"/>
      <c r="H45" s="6"/>
    </row>
    <row r="46" spans="5:7" ht="12.75">
      <c r="E46" s="227"/>
      <c r="F46" s="9"/>
      <c r="G46" s="227"/>
    </row>
    <row r="47" spans="2:7" ht="12.75">
      <c r="B47" s="14"/>
      <c r="C47" s="14"/>
      <c r="D47" s="160"/>
      <c r="E47" s="14"/>
      <c r="F47" s="14"/>
      <c r="G47" s="14"/>
    </row>
  </sheetData>
  <mergeCells count="6">
    <mergeCell ref="D44:E44"/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22">
      <selection activeCell="A38" sqref="A38:F46"/>
    </sheetView>
  </sheetViews>
  <sheetFormatPr defaultColWidth="9.140625" defaultRowHeight="12.75"/>
  <cols>
    <col min="1" max="1" width="37.8515625" style="24" customWidth="1"/>
    <col min="2" max="2" width="12.57421875" style="24" customWidth="1"/>
    <col min="3" max="3" width="13.28125" style="24" customWidth="1"/>
    <col min="4" max="4" width="14.7109375" style="24" customWidth="1"/>
    <col min="5" max="5" width="12.140625" style="24" customWidth="1"/>
    <col min="6" max="6" width="11.28125" style="24" bestFit="1" customWidth="1"/>
    <col min="7" max="7" width="13.421875" style="24" customWidth="1"/>
    <col min="8" max="8" width="14.8515625" style="24" customWidth="1"/>
    <col min="9" max="16384" width="9.140625" style="1" customWidth="1"/>
  </cols>
  <sheetData>
    <row r="1" spans="6:8" ht="12.75">
      <c r="F1" s="25"/>
      <c r="G1" s="25" t="s">
        <v>277</v>
      </c>
      <c r="H1" s="25"/>
    </row>
    <row r="3" spans="1:8" ht="19.5" customHeight="1">
      <c r="A3" s="354" t="s">
        <v>55</v>
      </c>
      <c r="B3" s="354"/>
      <c r="C3" s="354"/>
      <c r="D3" s="354"/>
      <c r="E3" s="354"/>
      <c r="F3" s="354"/>
      <c r="G3" s="354"/>
      <c r="H3" s="354"/>
    </row>
    <row r="4" spans="1:8" ht="12.75">
      <c r="A4" s="228"/>
      <c r="B4" s="229"/>
      <c r="C4" s="229"/>
      <c r="D4" s="229"/>
      <c r="E4" s="229"/>
      <c r="F4" s="229"/>
      <c r="G4" s="229"/>
      <c r="H4" s="230"/>
    </row>
    <row r="5" spans="1:8" ht="14.25" customHeight="1">
      <c r="A5" s="13" t="s">
        <v>327</v>
      </c>
      <c r="B5" s="13"/>
      <c r="C5" s="13"/>
      <c r="D5" s="13"/>
      <c r="E5" s="13"/>
      <c r="F5" s="231"/>
      <c r="G5" s="335" t="s">
        <v>312</v>
      </c>
      <c r="H5" s="336"/>
    </row>
    <row r="6" spans="1:8" ht="12.75">
      <c r="A6" s="143" t="s">
        <v>315</v>
      </c>
      <c r="B6" s="13"/>
      <c r="C6" s="13"/>
      <c r="D6" s="13"/>
      <c r="E6" s="232"/>
      <c r="F6" s="232"/>
      <c r="G6" s="232"/>
      <c r="H6" s="233"/>
    </row>
    <row r="7" spans="1:8" ht="12.75">
      <c r="A7" s="234"/>
      <c r="B7" s="234"/>
      <c r="C7" s="234"/>
      <c r="D7" s="234"/>
      <c r="E7" s="235"/>
      <c r="F7" s="235"/>
      <c r="G7" s="235"/>
      <c r="H7" s="26" t="s">
        <v>56</v>
      </c>
    </row>
    <row r="8" spans="1:8" ht="32.25" customHeight="1">
      <c r="A8" s="357" t="s">
        <v>57</v>
      </c>
      <c r="B8" s="357" t="s">
        <v>61</v>
      </c>
      <c r="C8" s="355" t="s">
        <v>58</v>
      </c>
      <c r="D8" s="334"/>
      <c r="E8" s="334"/>
      <c r="F8" s="355" t="s">
        <v>59</v>
      </c>
      <c r="G8" s="356"/>
      <c r="H8" s="357" t="s">
        <v>60</v>
      </c>
    </row>
    <row r="9" spans="1:8" ht="12.75" customHeight="1">
      <c r="A9" s="358"/>
      <c r="B9" s="332"/>
      <c r="C9" s="330" t="s">
        <v>62</v>
      </c>
      <c r="D9" s="357" t="s">
        <v>63</v>
      </c>
      <c r="E9" s="357" t="s">
        <v>217</v>
      </c>
      <c r="F9" s="357" t="s">
        <v>64</v>
      </c>
      <c r="G9" s="357" t="s">
        <v>65</v>
      </c>
      <c r="H9" s="358"/>
    </row>
    <row r="10" spans="1:8" ht="60" customHeight="1">
      <c r="A10" s="333"/>
      <c r="B10" s="333"/>
      <c r="C10" s="331"/>
      <c r="D10" s="333"/>
      <c r="E10" s="329"/>
      <c r="F10" s="329"/>
      <c r="G10" s="329"/>
      <c r="H10" s="329"/>
    </row>
    <row r="11" spans="1:8" s="15" customFormat="1" ht="12.75">
      <c r="A11" s="236" t="s">
        <v>6</v>
      </c>
      <c r="B11" s="236">
        <v>1</v>
      </c>
      <c r="C11" s="236">
        <v>2</v>
      </c>
      <c r="D11" s="236">
        <v>3</v>
      </c>
      <c r="E11" s="236">
        <v>4</v>
      </c>
      <c r="F11" s="236">
        <v>5</v>
      </c>
      <c r="G11" s="236">
        <v>6</v>
      </c>
      <c r="H11" s="236">
        <v>7</v>
      </c>
    </row>
    <row r="12" spans="1:8" s="15" customFormat="1" ht="12.75">
      <c r="A12" s="237" t="s">
        <v>172</v>
      </c>
      <c r="B12" s="238">
        <v>13213332</v>
      </c>
      <c r="C12" s="238">
        <v>1943663</v>
      </c>
      <c r="D12" s="238"/>
      <c r="E12" s="238"/>
      <c r="F12" s="238">
        <v>1908433</v>
      </c>
      <c r="G12" s="238">
        <v>873</v>
      </c>
      <c r="H12" s="238">
        <f>B12+C12+F12-G12</f>
        <v>17064555</v>
      </c>
    </row>
    <row r="13" spans="1:8" s="15" customFormat="1" ht="25.5">
      <c r="A13" s="237" t="s">
        <v>173</v>
      </c>
      <c r="B13" s="238">
        <v>13213332</v>
      </c>
      <c r="C13" s="238">
        <v>1943663</v>
      </c>
      <c r="D13" s="238"/>
      <c r="E13" s="238"/>
      <c r="F13" s="238">
        <v>1908433</v>
      </c>
      <c r="G13" s="238">
        <v>873</v>
      </c>
      <c r="H13" s="238">
        <f>B13+C13+F13-G13</f>
        <v>17064555</v>
      </c>
    </row>
    <row r="14" spans="1:8" s="15" customFormat="1" ht="12.75">
      <c r="A14" s="237" t="s">
        <v>66</v>
      </c>
      <c r="B14" s="238">
        <v>27669937</v>
      </c>
      <c r="C14" s="238">
        <v>7495457</v>
      </c>
      <c r="D14" s="238"/>
      <c r="E14" s="238"/>
      <c r="F14" s="238">
        <v>11151349</v>
      </c>
      <c r="G14" s="238">
        <v>873</v>
      </c>
      <c r="H14" s="238">
        <v>46315870</v>
      </c>
    </row>
    <row r="15" spans="1:8" s="15" customFormat="1" ht="12.75">
      <c r="A15" s="237" t="s">
        <v>67</v>
      </c>
      <c r="B15" s="239"/>
      <c r="C15" s="239"/>
      <c r="D15" s="239"/>
      <c r="E15" s="239"/>
      <c r="F15" s="239"/>
      <c r="G15" s="239"/>
      <c r="H15" s="239"/>
    </row>
    <row r="16" spans="1:8" ht="12.75">
      <c r="A16" s="240" t="s">
        <v>68</v>
      </c>
      <c r="B16" s="239"/>
      <c r="C16" s="239"/>
      <c r="D16" s="239"/>
      <c r="E16" s="239"/>
      <c r="F16" s="239"/>
      <c r="G16" s="239"/>
      <c r="H16" s="239"/>
    </row>
    <row r="17" spans="1:8" ht="12.75">
      <c r="A17" s="240" t="s">
        <v>69</v>
      </c>
      <c r="B17" s="241"/>
      <c r="C17" s="241"/>
      <c r="D17" s="241"/>
      <c r="E17" s="241"/>
      <c r="F17" s="241"/>
      <c r="G17" s="241"/>
      <c r="H17" s="239"/>
    </row>
    <row r="18" spans="1:8" ht="25.5">
      <c r="A18" s="237" t="s">
        <v>70</v>
      </c>
      <c r="B18" s="241"/>
      <c r="C18" s="241"/>
      <c r="D18" s="241"/>
      <c r="E18" s="241"/>
      <c r="F18" s="241"/>
      <c r="G18" s="241"/>
      <c r="H18" s="239"/>
    </row>
    <row r="19" spans="1:8" ht="34.5" customHeight="1">
      <c r="A19" s="237" t="s">
        <v>278</v>
      </c>
      <c r="B19" s="242">
        <f>B20-B21</f>
        <v>-1839883</v>
      </c>
      <c r="C19" s="242">
        <f>C20-C21</f>
        <v>-985167</v>
      </c>
      <c r="D19" s="242"/>
      <c r="E19" s="242"/>
      <c r="F19" s="242"/>
      <c r="G19" s="242"/>
      <c r="H19" s="242">
        <f>B19+C19</f>
        <v>-2825050</v>
      </c>
    </row>
    <row r="20" spans="1:8" ht="12.75">
      <c r="A20" s="240" t="s">
        <v>218</v>
      </c>
      <c r="B20" s="239">
        <v>514285</v>
      </c>
      <c r="C20" s="239">
        <v>285461</v>
      </c>
      <c r="D20" s="239"/>
      <c r="E20" s="239"/>
      <c r="F20" s="239"/>
      <c r="G20" s="239"/>
      <c r="H20" s="239">
        <f>B20+C20</f>
        <v>799746</v>
      </c>
    </row>
    <row r="21" spans="1:8" ht="12.75">
      <c r="A21" s="240" t="s">
        <v>219</v>
      </c>
      <c r="B21" s="239">
        <v>2354168</v>
      </c>
      <c r="C21" s="239">
        <v>1270628</v>
      </c>
      <c r="D21" s="239"/>
      <c r="E21" s="239"/>
      <c r="F21" s="239"/>
      <c r="G21" s="239"/>
      <c r="H21" s="239">
        <f>B21+C21</f>
        <v>3624796</v>
      </c>
    </row>
    <row r="22" spans="1:8" ht="12.75">
      <c r="A22" s="237" t="s">
        <v>73</v>
      </c>
      <c r="B22" s="242"/>
      <c r="C22" s="242"/>
      <c r="D22" s="242"/>
      <c r="E22" s="242"/>
      <c r="F22" s="242"/>
      <c r="G22" s="242">
        <v>5243331</v>
      </c>
      <c r="H22" s="242">
        <f>F22-G22</f>
        <v>-5243331</v>
      </c>
    </row>
    <row r="23" spans="1:8" ht="12.75">
      <c r="A23" s="240" t="s">
        <v>74</v>
      </c>
      <c r="B23" s="241"/>
      <c r="C23" s="241"/>
      <c r="D23" s="241"/>
      <c r="E23" s="241"/>
      <c r="F23" s="241"/>
      <c r="G23" s="239"/>
      <c r="H23" s="239"/>
    </row>
    <row r="24" spans="1:8" ht="12.75">
      <c r="A24" s="240" t="s">
        <v>75</v>
      </c>
      <c r="B24" s="239"/>
      <c r="C24" s="239"/>
      <c r="D24" s="239"/>
      <c r="E24" s="239"/>
      <c r="F24" s="239"/>
      <c r="G24" s="239"/>
      <c r="H24" s="239"/>
    </row>
    <row r="25" spans="1:8" ht="12.75">
      <c r="A25" s="240" t="s">
        <v>76</v>
      </c>
      <c r="B25" s="241"/>
      <c r="C25" s="241"/>
      <c r="D25" s="241"/>
      <c r="E25" s="241"/>
      <c r="F25" s="241"/>
      <c r="G25" s="241"/>
      <c r="H25" s="239"/>
    </row>
    <row r="26" spans="1:8" ht="12.75">
      <c r="A26" s="240" t="s">
        <v>77</v>
      </c>
      <c r="B26" s="241"/>
      <c r="C26" s="241"/>
      <c r="D26" s="241"/>
      <c r="E26" s="241"/>
      <c r="F26" s="241"/>
      <c r="G26" s="241"/>
      <c r="H26" s="239"/>
    </row>
    <row r="27" spans="1:8" ht="25.5">
      <c r="A27" s="240" t="s">
        <v>279</v>
      </c>
      <c r="B27" s="241"/>
      <c r="C27" s="241"/>
      <c r="D27" s="241"/>
      <c r="E27" s="241"/>
      <c r="F27" s="241"/>
      <c r="G27" s="241"/>
      <c r="H27" s="239"/>
    </row>
    <row r="28" spans="1:8" ht="12.75">
      <c r="A28" s="240" t="s">
        <v>78</v>
      </c>
      <c r="B28" s="239"/>
      <c r="C28" s="239"/>
      <c r="D28" s="239"/>
      <c r="E28" s="239"/>
      <c r="F28" s="239"/>
      <c r="G28" s="239"/>
      <c r="H28" s="239"/>
    </row>
    <row r="29" spans="1:8" ht="12.75">
      <c r="A29" s="240" t="s">
        <v>79</v>
      </c>
      <c r="B29" s="241"/>
      <c r="C29" s="241"/>
      <c r="D29" s="241"/>
      <c r="E29" s="241"/>
      <c r="F29" s="241"/>
      <c r="G29" s="241"/>
      <c r="H29" s="239"/>
    </row>
    <row r="30" spans="1:8" ht="25.5">
      <c r="A30" s="240" t="s">
        <v>280</v>
      </c>
      <c r="B30" s="241"/>
      <c r="C30" s="241"/>
      <c r="D30" s="241"/>
      <c r="E30" s="241"/>
      <c r="F30" s="241"/>
      <c r="G30" s="241"/>
      <c r="H30" s="239"/>
    </row>
    <row r="31" spans="1:8" ht="12.75">
      <c r="A31" s="240" t="s">
        <v>78</v>
      </c>
      <c r="B31" s="239"/>
      <c r="C31" s="239"/>
      <c r="D31" s="239"/>
      <c r="E31" s="239"/>
      <c r="F31" s="239"/>
      <c r="G31" s="239"/>
      <c r="H31" s="239"/>
    </row>
    <row r="32" spans="1:8" ht="12.75">
      <c r="A32" s="240" t="s">
        <v>79</v>
      </c>
      <c r="B32" s="241"/>
      <c r="C32" s="241"/>
      <c r="D32" s="241"/>
      <c r="E32" s="241"/>
      <c r="F32" s="241"/>
      <c r="G32" s="241"/>
      <c r="H32" s="239"/>
    </row>
    <row r="33" spans="1:8" ht="12.75">
      <c r="A33" s="240" t="s">
        <v>220</v>
      </c>
      <c r="B33" s="241"/>
      <c r="C33" s="241"/>
      <c r="D33" s="241"/>
      <c r="E33" s="241"/>
      <c r="F33" s="241"/>
      <c r="G33" s="241"/>
      <c r="H33" s="239"/>
    </row>
    <row r="34" spans="1:8" ht="12.75">
      <c r="A34" s="237" t="s">
        <v>80</v>
      </c>
      <c r="B34" s="243">
        <f>B14+B19</f>
        <v>25830054</v>
      </c>
      <c r="C34" s="243">
        <f>C14+C19</f>
        <v>6510290</v>
      </c>
      <c r="D34" s="243"/>
      <c r="E34" s="243"/>
      <c r="F34" s="243">
        <f>F14+F22</f>
        <v>11151349</v>
      </c>
      <c r="G34" s="243">
        <f>G14+G22</f>
        <v>5244204</v>
      </c>
      <c r="H34" s="242">
        <f>H14+H19+H22</f>
        <v>38247489</v>
      </c>
    </row>
    <row r="35" spans="1:8" ht="14.25" customHeight="1">
      <c r="A35" s="240" t="s">
        <v>242</v>
      </c>
      <c r="B35" s="239"/>
      <c r="C35" s="239"/>
      <c r="D35" s="239"/>
      <c r="E35" s="239"/>
      <c r="F35" s="239"/>
      <c r="G35" s="239"/>
      <c r="H35" s="239"/>
    </row>
    <row r="36" spans="1:11" ht="25.5">
      <c r="A36" s="244" t="s">
        <v>81</v>
      </c>
      <c r="B36" s="243">
        <f>B34</f>
        <v>25830054</v>
      </c>
      <c r="C36" s="243">
        <f>C34</f>
        <v>6510290</v>
      </c>
      <c r="D36" s="243"/>
      <c r="E36" s="243"/>
      <c r="F36" s="243">
        <f>F34</f>
        <v>11151349</v>
      </c>
      <c r="G36" s="243">
        <f>G34</f>
        <v>5244204</v>
      </c>
      <c r="H36" s="242">
        <f>H34</f>
        <v>38247489</v>
      </c>
      <c r="K36" s="142"/>
    </row>
    <row r="38" spans="1:8" ht="12.75">
      <c r="A38" s="139" t="s">
        <v>546</v>
      </c>
      <c r="B38" s="313"/>
      <c r="C38" s="313"/>
      <c r="D38" s="313"/>
      <c r="E38" s="313"/>
      <c r="F38" s="313"/>
      <c r="G38" s="9"/>
      <c r="H38" s="138"/>
    </row>
    <row r="39" spans="1:8" ht="30.75" customHeight="1">
      <c r="A39" s="1"/>
      <c r="B39" s="316"/>
      <c r="C39" s="316"/>
      <c r="D39" s="317"/>
      <c r="E39" s="318"/>
      <c r="F39" s="318"/>
      <c r="G39" s="139"/>
      <c r="H39" s="227"/>
    </row>
    <row r="40" spans="1:8" ht="12.75">
      <c r="A40" s="314" t="s">
        <v>206</v>
      </c>
      <c r="B40" s="195"/>
      <c r="C40" s="151"/>
      <c r="D40" s="149" t="s">
        <v>547</v>
      </c>
      <c r="E40" s="150"/>
      <c r="F40" s="313"/>
      <c r="G40" s="227"/>
      <c r="H40" s="9"/>
    </row>
    <row r="41" spans="1:9" ht="12.75">
      <c r="A41" s="315" t="s">
        <v>548</v>
      </c>
      <c r="B41" s="152"/>
      <c r="C41" s="152"/>
      <c r="D41" s="313"/>
      <c r="E41" s="310" t="s">
        <v>549</v>
      </c>
      <c r="F41" s="245"/>
      <c r="G41" s="139"/>
      <c r="H41" s="139"/>
      <c r="I41" s="24"/>
    </row>
    <row r="42" spans="1:9" ht="12.75">
      <c r="A42" s="1"/>
      <c r="B42" s="152"/>
      <c r="C42" s="152"/>
      <c r="D42" s="313"/>
      <c r="E42" s="310"/>
      <c r="F42" s="245"/>
      <c r="G42" s="137"/>
      <c r="H42" s="139"/>
      <c r="I42" s="24"/>
    </row>
    <row r="43" spans="1:9" ht="15" customHeight="1">
      <c r="A43" s="1"/>
      <c r="B43" s="152"/>
      <c r="C43" s="152"/>
      <c r="D43" s="313"/>
      <c r="E43" s="310"/>
      <c r="F43" s="245"/>
      <c r="H43" s="137"/>
      <c r="I43" s="24"/>
    </row>
    <row r="44" spans="1:9" ht="12.75">
      <c r="A44" s="1"/>
      <c r="B44" s="152"/>
      <c r="C44" s="152"/>
      <c r="D44" s="196"/>
      <c r="E44" s="151"/>
      <c r="F44" s="246"/>
      <c r="G44" s="1"/>
      <c r="H44" s="227"/>
      <c r="I44" s="24"/>
    </row>
    <row r="45" spans="1:8" ht="12.75">
      <c r="A45" s="1"/>
      <c r="B45" s="152"/>
      <c r="C45" s="152"/>
      <c r="D45" s="348" t="s">
        <v>326</v>
      </c>
      <c r="E45" s="348"/>
      <c r="F45" s="348"/>
      <c r="G45" s="227"/>
      <c r="H45" s="9"/>
    </row>
    <row r="46" spans="1:6" ht="12.75">
      <c r="A46" s="1"/>
      <c r="B46" s="152"/>
      <c r="C46" s="152"/>
      <c r="D46" s="152"/>
      <c r="E46" s="227" t="s">
        <v>550</v>
      </c>
      <c r="F46" s="313"/>
    </row>
  </sheetData>
  <mergeCells count="13">
    <mergeCell ref="D45:F45"/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G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fitToHeight="1" fitToWidth="1" horizontalDpi="300" verticalDpi="300" orientation="portrait" scale="7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0">
      <selection activeCell="A21" sqref="A21:P22"/>
    </sheetView>
  </sheetViews>
  <sheetFormatPr defaultColWidth="9.140625" defaultRowHeight="12.75"/>
  <cols>
    <col min="1" max="1" width="32.140625" style="27" customWidth="1"/>
    <col min="2" max="2" width="14.57421875" style="27" customWidth="1"/>
    <col min="3" max="3" width="10.140625" style="27" customWidth="1"/>
    <col min="4" max="4" width="10.7109375" style="27" customWidth="1"/>
    <col min="5" max="5" width="10.00390625" style="27" customWidth="1"/>
    <col min="6" max="6" width="7.7109375" style="27" customWidth="1"/>
    <col min="7" max="7" width="7.28125" style="27" customWidth="1"/>
    <col min="8" max="8" width="10.00390625" style="27" customWidth="1"/>
    <col min="9" max="9" width="10.140625" style="27" customWidth="1"/>
    <col min="10" max="10" width="8.8515625" style="27" customWidth="1"/>
    <col min="11" max="11" width="8.57421875" style="27" customWidth="1"/>
    <col min="12" max="12" width="8.8515625" style="27" customWidth="1"/>
    <col min="13" max="13" width="7.7109375" style="27" customWidth="1"/>
    <col min="14" max="14" width="6.8515625" style="27" customWidth="1"/>
    <col min="15" max="15" width="10.00390625" style="27" customWidth="1"/>
    <col min="16" max="16" width="11.00390625" style="27" customWidth="1"/>
    <col min="17" max="16384" width="9.140625" style="27" customWidth="1"/>
  </cols>
  <sheetData>
    <row r="1" spans="13:15" ht="11.25">
      <c r="M1" s="363" t="s">
        <v>281</v>
      </c>
      <c r="N1" s="363"/>
      <c r="O1" s="363"/>
    </row>
    <row r="2" spans="6:8" ht="14.25" customHeight="1">
      <c r="F2" s="337" t="s">
        <v>221</v>
      </c>
      <c r="G2" s="337"/>
      <c r="H2" s="337"/>
    </row>
    <row r="3" spans="1:16" ht="15" customHeight="1">
      <c r="A3" s="29"/>
      <c r="B3" s="30"/>
      <c r="C3" s="30"/>
      <c r="D3" s="30"/>
      <c r="E3" s="30"/>
      <c r="F3" s="337"/>
      <c r="G3" s="337"/>
      <c r="H3" s="337"/>
      <c r="I3" s="30"/>
      <c r="J3" s="30"/>
      <c r="K3" s="30"/>
      <c r="L3" s="30"/>
      <c r="M3" s="30"/>
      <c r="N3" s="30"/>
      <c r="O3" s="30"/>
      <c r="P3" s="30"/>
    </row>
    <row r="4" spans="1:16" ht="14.25" customHeight="1">
      <c r="A4" s="31"/>
      <c r="B4" s="31"/>
      <c r="C4" s="31"/>
      <c r="D4" s="31"/>
      <c r="E4" s="31"/>
      <c r="F4" s="337"/>
      <c r="G4" s="337"/>
      <c r="H4" s="337"/>
      <c r="I4" s="31"/>
      <c r="J4" s="31"/>
      <c r="K4" s="32"/>
      <c r="L4" s="32"/>
      <c r="M4" s="32"/>
      <c r="N4" s="32"/>
      <c r="O4" s="32"/>
      <c r="P4" s="32"/>
    </row>
    <row r="5" spans="1:16" ht="11.25">
      <c r="A5" s="31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</row>
    <row r="6" spans="1:16" ht="16.5" customHeight="1">
      <c r="A6" s="326" t="s">
        <v>324</v>
      </c>
      <c r="B6" s="327"/>
      <c r="C6" s="327"/>
      <c r="D6" s="327"/>
      <c r="E6" s="327"/>
      <c r="F6" s="34"/>
      <c r="G6" s="34"/>
      <c r="H6" s="34"/>
      <c r="I6" s="34"/>
      <c r="J6" s="34"/>
      <c r="K6" s="35"/>
      <c r="L6" s="360" t="s">
        <v>312</v>
      </c>
      <c r="M6" s="327"/>
      <c r="N6" s="327"/>
      <c r="O6" s="327"/>
      <c r="P6" s="327"/>
    </row>
    <row r="7" spans="1:16" ht="11.25">
      <c r="A7" s="328" t="s">
        <v>315</v>
      </c>
      <c r="B7" s="359"/>
      <c r="C7" s="359"/>
      <c r="D7" s="359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8"/>
    </row>
    <row r="8" spans="1:16" ht="11.25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9"/>
      <c r="P8" s="28" t="s">
        <v>82</v>
      </c>
    </row>
    <row r="9" spans="1:16" s="41" customFormat="1" ht="39" customHeight="1">
      <c r="A9" s="325" t="s">
        <v>57</v>
      </c>
      <c r="B9" s="40" t="s">
        <v>127</v>
      </c>
      <c r="C9" s="40"/>
      <c r="D9" s="40"/>
      <c r="E9" s="40"/>
      <c r="F9" s="40" t="s">
        <v>128</v>
      </c>
      <c r="G9" s="40"/>
      <c r="H9" s="338" t="s">
        <v>139</v>
      </c>
      <c r="I9" s="40" t="s">
        <v>140</v>
      </c>
      <c r="J9" s="40"/>
      <c r="K9" s="40"/>
      <c r="L9" s="40"/>
      <c r="M9" s="40" t="s">
        <v>128</v>
      </c>
      <c r="N9" s="40"/>
      <c r="O9" s="338" t="s">
        <v>129</v>
      </c>
      <c r="P9" s="338" t="s">
        <v>130</v>
      </c>
    </row>
    <row r="10" spans="1:16" s="41" customFormat="1" ht="42">
      <c r="A10" s="325"/>
      <c r="B10" s="42" t="s">
        <v>131</v>
      </c>
      <c r="C10" s="42" t="s">
        <v>132</v>
      </c>
      <c r="D10" s="42" t="s">
        <v>133</v>
      </c>
      <c r="E10" s="42" t="s">
        <v>134</v>
      </c>
      <c r="F10" s="42" t="s">
        <v>71</v>
      </c>
      <c r="G10" s="42" t="s">
        <v>72</v>
      </c>
      <c r="H10" s="339"/>
      <c r="I10" s="42" t="s">
        <v>131</v>
      </c>
      <c r="J10" s="42" t="s">
        <v>135</v>
      </c>
      <c r="K10" s="42" t="s">
        <v>136</v>
      </c>
      <c r="L10" s="42" t="s">
        <v>137</v>
      </c>
      <c r="M10" s="42" t="s">
        <v>71</v>
      </c>
      <c r="N10" s="42" t="s">
        <v>72</v>
      </c>
      <c r="O10" s="339"/>
      <c r="P10" s="339"/>
    </row>
    <row r="11" spans="1:16" s="41" customFormat="1" ht="10.5">
      <c r="A11" s="43" t="s">
        <v>6</v>
      </c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</row>
    <row r="12" spans="1:49" ht="31.5" customHeight="1">
      <c r="A12" s="87" t="s">
        <v>282</v>
      </c>
      <c r="B12" s="44"/>
      <c r="C12" s="44"/>
      <c r="D12" s="44"/>
      <c r="E12" s="45"/>
      <c r="F12" s="46"/>
      <c r="G12" s="46"/>
      <c r="H12" s="45"/>
      <c r="I12" s="46"/>
      <c r="J12" s="46"/>
      <c r="K12" s="46"/>
      <c r="L12" s="45"/>
      <c r="M12" s="46"/>
      <c r="N12" s="46"/>
      <c r="O12" s="45"/>
      <c r="P12" s="45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</row>
    <row r="13" spans="1:49" ht="29.25" customHeight="1">
      <c r="A13" s="48" t="s">
        <v>283</v>
      </c>
      <c r="B13" s="49"/>
      <c r="C13" s="50"/>
      <c r="D13" s="50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</row>
    <row r="14" spans="1:49" ht="11.25">
      <c r="A14" s="48" t="s">
        <v>204</v>
      </c>
      <c r="B14" s="49"/>
      <c r="C14" s="53"/>
      <c r="D14" s="53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</row>
    <row r="15" spans="1:49" ht="11.25">
      <c r="A15" s="88" t="s">
        <v>202</v>
      </c>
      <c r="B15" s="56"/>
      <c r="C15" s="57"/>
      <c r="D15" s="57"/>
      <c r="E15" s="54"/>
      <c r="F15" s="58"/>
      <c r="G15" s="58"/>
      <c r="H15" s="54"/>
      <c r="I15" s="58"/>
      <c r="J15" s="58"/>
      <c r="K15" s="58"/>
      <c r="L15" s="54"/>
      <c r="M15" s="58"/>
      <c r="N15" s="58"/>
      <c r="O15" s="54"/>
      <c r="P15" s="54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</row>
    <row r="16" spans="1:49" ht="20.25" customHeight="1">
      <c r="A16" s="48" t="s">
        <v>205</v>
      </c>
      <c r="B16" s="56"/>
      <c r="C16" s="57"/>
      <c r="D16" s="57"/>
      <c r="E16" s="54"/>
      <c r="F16" s="58"/>
      <c r="G16" s="58"/>
      <c r="H16" s="54"/>
      <c r="I16" s="58"/>
      <c r="J16" s="58"/>
      <c r="K16" s="58"/>
      <c r="L16" s="54"/>
      <c r="M16" s="58"/>
      <c r="N16" s="58"/>
      <c r="O16" s="54"/>
      <c r="P16" s="54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</row>
    <row r="17" spans="1:49" ht="21.75" customHeight="1">
      <c r="A17" s="48" t="s">
        <v>11</v>
      </c>
      <c r="B17" s="57"/>
      <c r="C17" s="57"/>
      <c r="D17" s="57"/>
      <c r="E17" s="54"/>
      <c r="F17" s="58"/>
      <c r="G17" s="58"/>
      <c r="H17" s="54"/>
      <c r="I17" s="58"/>
      <c r="J17" s="58"/>
      <c r="K17" s="58"/>
      <c r="L17" s="54"/>
      <c r="M17" s="58"/>
      <c r="N17" s="58"/>
      <c r="O17" s="54"/>
      <c r="P17" s="54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</row>
    <row r="18" spans="1:49" ht="24" customHeight="1">
      <c r="A18" s="48" t="s">
        <v>284</v>
      </c>
      <c r="B18" s="57"/>
      <c r="C18" s="57"/>
      <c r="D18" s="57"/>
      <c r="E18" s="54"/>
      <c r="F18" s="58"/>
      <c r="G18" s="58"/>
      <c r="H18" s="54"/>
      <c r="I18" s="58"/>
      <c r="J18" s="58"/>
      <c r="K18" s="58"/>
      <c r="L18" s="54"/>
      <c r="M18" s="58"/>
      <c r="N18" s="58"/>
      <c r="O18" s="54"/>
      <c r="P18" s="54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</row>
    <row r="19" spans="1:49" ht="26.25" customHeight="1">
      <c r="A19" s="59" t="s">
        <v>285</v>
      </c>
      <c r="B19" s="57"/>
      <c r="C19" s="57"/>
      <c r="D19" s="57"/>
      <c r="E19" s="54"/>
      <c r="F19" s="58"/>
      <c r="G19" s="58"/>
      <c r="H19" s="54"/>
      <c r="I19" s="58"/>
      <c r="J19" s="58"/>
      <c r="K19" s="58"/>
      <c r="L19" s="54"/>
      <c r="M19" s="58"/>
      <c r="N19" s="58"/>
      <c r="O19" s="54"/>
      <c r="P19" s="54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</row>
    <row r="20" spans="1:49" ht="36.75" customHeight="1">
      <c r="A20" s="60"/>
      <c r="B20" s="61"/>
      <c r="C20" s="61"/>
      <c r="D20" s="61"/>
      <c r="E20" s="62"/>
      <c r="F20" s="63"/>
      <c r="G20" s="63"/>
      <c r="H20" s="62"/>
      <c r="I20" s="63"/>
      <c r="J20" s="63"/>
      <c r="K20" s="63"/>
      <c r="L20" s="62"/>
      <c r="M20" s="63"/>
      <c r="N20" s="63"/>
      <c r="O20" s="62"/>
      <c r="P20" s="62"/>
      <c r="Q20" s="64"/>
      <c r="R20" s="64"/>
      <c r="S20" s="64"/>
      <c r="T20" s="64"/>
      <c r="U20" s="64"/>
      <c r="V20" s="64"/>
      <c r="W20" s="52"/>
      <c r="X20" s="52"/>
      <c r="Y20" s="52"/>
      <c r="Z20" s="52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</row>
    <row r="21" spans="1:49" ht="16.5" customHeight="1">
      <c r="A21" s="139" t="s">
        <v>546</v>
      </c>
      <c r="B21" s="66"/>
      <c r="C21" s="66"/>
      <c r="D21" s="66"/>
      <c r="E21" s="22" t="s">
        <v>206</v>
      </c>
      <c r="F21" s="67"/>
      <c r="G21" s="67"/>
      <c r="H21" s="67"/>
      <c r="I21" s="149" t="s">
        <v>325</v>
      </c>
      <c r="J21" s="150"/>
      <c r="K21" s="67"/>
      <c r="L21" s="68"/>
      <c r="M21" s="340" t="s">
        <v>326</v>
      </c>
      <c r="N21" s="340"/>
      <c r="O21" s="340"/>
      <c r="P21" s="340"/>
      <c r="Q21" s="64"/>
      <c r="R21" s="64"/>
      <c r="S21" s="64"/>
      <c r="T21" s="64"/>
      <c r="U21" s="64"/>
      <c r="V21" s="64"/>
      <c r="W21" s="52"/>
      <c r="X21" s="52"/>
      <c r="Y21" s="52"/>
      <c r="Z21" s="52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</row>
    <row r="22" spans="1:49" ht="21.75" customHeight="1">
      <c r="A22" s="69"/>
      <c r="B22" s="70"/>
      <c r="C22" s="70"/>
      <c r="D22" s="70"/>
      <c r="E22" s="1" t="s">
        <v>548</v>
      </c>
      <c r="F22" s="71"/>
      <c r="G22" s="71"/>
      <c r="H22" s="62"/>
      <c r="I22" s="361" t="s">
        <v>554</v>
      </c>
      <c r="J22" s="361"/>
      <c r="K22" s="361"/>
      <c r="L22" s="62"/>
      <c r="M22" s="362" t="s">
        <v>555</v>
      </c>
      <c r="N22" s="362"/>
      <c r="O22" s="362"/>
      <c r="P22" s="362"/>
      <c r="Q22" s="64"/>
      <c r="R22" s="64"/>
      <c r="S22" s="64"/>
      <c r="T22" s="64"/>
      <c r="U22" s="64"/>
      <c r="V22" s="64"/>
      <c r="W22" s="52"/>
      <c r="X22" s="52"/>
      <c r="Y22" s="52"/>
      <c r="Z22" s="52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</row>
    <row r="23" spans="1:49" s="55" customFormat="1" ht="23.25" customHeigh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4"/>
      <c r="R23" s="74"/>
      <c r="S23" s="74"/>
      <c r="T23" s="74"/>
      <c r="U23" s="74"/>
      <c r="V23" s="74"/>
      <c r="W23" s="75"/>
      <c r="X23" s="75"/>
      <c r="Y23" s="75"/>
      <c r="Z23" s="75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</row>
    <row r="24" spans="1:49" s="55" customFormat="1" ht="16.5" customHeight="1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4"/>
      <c r="R24" s="74"/>
      <c r="S24" s="74"/>
      <c r="T24" s="74"/>
      <c r="U24" s="74"/>
      <c r="V24" s="74"/>
      <c r="W24" s="75"/>
      <c r="X24" s="75"/>
      <c r="Y24" s="75"/>
      <c r="Z24" s="75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</row>
    <row r="25" spans="1:49" s="55" customFormat="1" ht="11.25">
      <c r="A25" s="72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4"/>
      <c r="R25" s="74"/>
      <c r="S25" s="74"/>
      <c r="T25" s="74"/>
      <c r="U25" s="74"/>
      <c r="V25" s="74"/>
      <c r="W25" s="75"/>
      <c r="X25" s="75"/>
      <c r="Y25" s="75"/>
      <c r="Z25" s="75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</row>
    <row r="26" spans="1:49" s="55" customFormat="1" ht="20.25" customHeight="1">
      <c r="A26" s="72"/>
      <c r="B26" s="73"/>
      <c r="C26" s="77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4"/>
      <c r="R26" s="74"/>
      <c r="S26" s="74"/>
      <c r="T26" s="74"/>
      <c r="U26" s="74"/>
      <c r="V26" s="74"/>
      <c r="W26" s="75"/>
      <c r="X26" s="75"/>
      <c r="Y26" s="75"/>
      <c r="Z26" s="75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</row>
    <row r="27" spans="1:49" s="55" customFormat="1" ht="30.75" customHeight="1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4"/>
      <c r="R27" s="74"/>
      <c r="S27" s="74"/>
      <c r="T27" s="74"/>
      <c r="U27" s="74"/>
      <c r="V27" s="74"/>
      <c r="W27" s="75"/>
      <c r="X27" s="75"/>
      <c r="Y27" s="75"/>
      <c r="Z27" s="75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</row>
    <row r="28" spans="1:49" s="55" customFormat="1" ht="11.25">
      <c r="A28" s="72"/>
      <c r="B28" s="63"/>
      <c r="C28" s="63"/>
      <c r="D28" s="63"/>
      <c r="E28" s="73"/>
      <c r="F28" s="63"/>
      <c r="G28" s="63"/>
      <c r="H28" s="73"/>
      <c r="I28" s="63"/>
      <c r="J28" s="63"/>
      <c r="K28" s="63"/>
      <c r="L28" s="73"/>
      <c r="M28" s="63"/>
      <c r="N28" s="63"/>
      <c r="O28" s="73"/>
      <c r="P28" s="73"/>
      <c r="Q28" s="74"/>
      <c r="R28" s="74"/>
      <c r="S28" s="74"/>
      <c r="T28" s="74"/>
      <c r="U28" s="74"/>
      <c r="V28" s="74"/>
      <c r="W28" s="75"/>
      <c r="X28" s="75"/>
      <c r="Y28" s="75"/>
      <c r="Z28" s="75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</row>
    <row r="29" spans="1:49" s="55" customFormat="1" ht="11.25">
      <c r="A29" s="72"/>
      <c r="B29" s="63"/>
      <c r="C29" s="63"/>
      <c r="D29" s="63"/>
      <c r="E29" s="73"/>
      <c r="F29" s="63"/>
      <c r="G29" s="63"/>
      <c r="H29" s="73"/>
      <c r="I29" s="63"/>
      <c r="J29" s="63"/>
      <c r="K29" s="63"/>
      <c r="L29" s="73"/>
      <c r="M29" s="63"/>
      <c r="N29" s="63"/>
      <c r="O29" s="73"/>
      <c r="P29" s="73"/>
      <c r="Q29" s="74"/>
      <c r="R29" s="74"/>
      <c r="S29" s="74"/>
      <c r="T29" s="74"/>
      <c r="U29" s="74"/>
      <c r="V29" s="74"/>
      <c r="W29" s="75"/>
      <c r="X29" s="75"/>
      <c r="Y29" s="75"/>
      <c r="Z29" s="75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</row>
    <row r="30" spans="1:49" s="55" customFormat="1" ht="11.25">
      <c r="A30" s="77"/>
      <c r="B30" s="63"/>
      <c r="C30" s="63"/>
      <c r="D30" s="63"/>
      <c r="E30" s="73"/>
      <c r="F30" s="63"/>
      <c r="G30" s="63"/>
      <c r="H30" s="73"/>
      <c r="I30" s="63"/>
      <c r="J30" s="63"/>
      <c r="K30" s="63"/>
      <c r="L30" s="73"/>
      <c r="M30" s="63"/>
      <c r="N30" s="63"/>
      <c r="O30" s="73"/>
      <c r="P30" s="73"/>
      <c r="Q30" s="74"/>
      <c r="R30" s="74"/>
      <c r="S30" s="74"/>
      <c r="T30" s="74"/>
      <c r="U30" s="74"/>
      <c r="V30" s="74"/>
      <c r="W30" s="75"/>
      <c r="X30" s="75"/>
      <c r="Y30" s="75"/>
      <c r="Z30" s="75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</row>
    <row r="31" spans="1:49" s="55" customFormat="1" ht="11.25">
      <c r="A31" s="77"/>
      <c r="B31" s="63"/>
      <c r="C31" s="63"/>
      <c r="D31" s="63"/>
      <c r="E31" s="73"/>
      <c r="F31" s="63"/>
      <c r="G31" s="63"/>
      <c r="H31" s="73"/>
      <c r="I31" s="63"/>
      <c r="J31" s="63"/>
      <c r="K31" s="63"/>
      <c r="L31" s="73"/>
      <c r="M31" s="63"/>
      <c r="N31" s="63"/>
      <c r="O31" s="73"/>
      <c r="P31" s="73"/>
      <c r="Q31" s="74"/>
      <c r="R31" s="74"/>
      <c r="S31" s="74"/>
      <c r="T31" s="74"/>
      <c r="U31" s="74"/>
      <c r="V31" s="74"/>
      <c r="W31" s="75"/>
      <c r="X31" s="75"/>
      <c r="Y31" s="75"/>
      <c r="Z31" s="75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</row>
    <row r="32" spans="1:49" s="55" customFormat="1" ht="11.25">
      <c r="A32" s="72"/>
      <c r="B32" s="63"/>
      <c r="C32" s="63"/>
      <c r="D32" s="63"/>
      <c r="E32" s="73"/>
      <c r="F32" s="63"/>
      <c r="G32" s="63"/>
      <c r="H32" s="73"/>
      <c r="I32" s="63"/>
      <c r="J32" s="63"/>
      <c r="K32" s="63"/>
      <c r="L32" s="73"/>
      <c r="M32" s="63"/>
      <c r="N32" s="63"/>
      <c r="O32" s="73"/>
      <c r="P32" s="73"/>
      <c r="Q32" s="74"/>
      <c r="R32" s="74"/>
      <c r="S32" s="74"/>
      <c r="T32" s="74"/>
      <c r="U32" s="74"/>
      <c r="V32" s="74"/>
      <c r="W32" s="75"/>
      <c r="X32" s="75"/>
      <c r="Y32" s="75"/>
      <c r="Z32" s="75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</row>
    <row r="33" spans="1:49" s="55" customFormat="1" ht="31.5" customHeight="1">
      <c r="A33" s="78"/>
      <c r="B33" s="63"/>
      <c r="C33" s="63"/>
      <c r="D33" s="63"/>
      <c r="E33" s="73"/>
      <c r="F33" s="63"/>
      <c r="G33" s="63"/>
      <c r="H33" s="73"/>
      <c r="I33" s="63"/>
      <c r="J33" s="63"/>
      <c r="K33" s="63"/>
      <c r="L33" s="73"/>
      <c r="M33" s="63"/>
      <c r="N33" s="63"/>
      <c r="O33" s="73"/>
      <c r="P33" s="73"/>
      <c r="Q33" s="74"/>
      <c r="R33" s="74"/>
      <c r="S33" s="74"/>
      <c r="T33" s="74"/>
      <c r="U33" s="74"/>
      <c r="V33" s="74"/>
      <c r="W33" s="75"/>
      <c r="X33" s="75"/>
      <c r="Y33" s="75"/>
      <c r="Z33" s="75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</row>
    <row r="34" spans="1:49" s="55" customFormat="1" ht="11.25">
      <c r="A34" s="77"/>
      <c r="B34" s="63"/>
      <c r="C34" s="63"/>
      <c r="D34" s="63"/>
      <c r="E34" s="73"/>
      <c r="F34" s="63"/>
      <c r="G34" s="63"/>
      <c r="H34" s="73"/>
      <c r="I34" s="63"/>
      <c r="J34" s="63"/>
      <c r="K34" s="63"/>
      <c r="L34" s="73"/>
      <c r="M34" s="63"/>
      <c r="N34" s="63"/>
      <c r="O34" s="73"/>
      <c r="P34" s="73"/>
      <c r="Q34" s="74"/>
      <c r="R34" s="74"/>
      <c r="S34" s="74"/>
      <c r="T34" s="74"/>
      <c r="U34" s="74"/>
      <c r="V34" s="74"/>
      <c r="W34" s="75"/>
      <c r="X34" s="75"/>
      <c r="Y34" s="75"/>
      <c r="Z34" s="75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</row>
    <row r="35" spans="1:49" ht="11.25">
      <c r="A35" s="79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64"/>
      <c r="R35" s="64"/>
      <c r="S35" s="64"/>
      <c r="T35" s="64"/>
      <c r="U35" s="64"/>
      <c r="V35" s="64"/>
      <c r="W35" s="52"/>
      <c r="X35" s="52"/>
      <c r="Y35" s="52"/>
      <c r="Z35" s="52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</row>
    <row r="36" spans="1:49" ht="11.25">
      <c r="A36" s="81"/>
      <c r="B36" s="61"/>
      <c r="C36" s="61"/>
      <c r="D36" s="61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82"/>
      <c r="R36" s="82"/>
      <c r="S36" s="82"/>
      <c r="T36" s="82"/>
      <c r="U36" s="82"/>
      <c r="V36" s="82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</row>
    <row r="37" spans="14:49" ht="11.25">
      <c r="N37" s="83"/>
      <c r="O37" s="83"/>
      <c r="P37" s="83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</row>
    <row r="38" spans="1:49" ht="11.25">
      <c r="A38" s="32"/>
      <c r="B38" s="66"/>
      <c r="C38" s="66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</row>
    <row r="39" spans="1:49" ht="11.25">
      <c r="A39" s="84"/>
      <c r="B39" s="66"/>
      <c r="C39" s="66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</row>
    <row r="40" spans="1:49" ht="11.25">
      <c r="A40" s="65"/>
      <c r="B40" s="66"/>
      <c r="C40" s="66"/>
      <c r="D40" s="66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</row>
    <row r="41" spans="1:49" ht="11.25">
      <c r="A41" s="32"/>
      <c r="B41" s="66"/>
      <c r="C41" s="66"/>
      <c r="D41" s="6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</row>
    <row r="42" spans="1:49" ht="11.25">
      <c r="A42" s="32"/>
      <c r="B42" s="66"/>
      <c r="C42" s="66"/>
      <c r="D42" s="6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</row>
    <row r="43" spans="1:49" ht="11.25">
      <c r="A43" s="32"/>
      <c r="B43" s="66"/>
      <c r="C43" s="66"/>
      <c r="D43" s="66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</row>
    <row r="44" spans="2:49" ht="11.25">
      <c r="B44" s="85"/>
      <c r="C44" s="85"/>
      <c r="D44" s="85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</row>
    <row r="45" spans="2:49" ht="11.25">
      <c r="B45" s="85"/>
      <c r="C45" s="85"/>
      <c r="D45" s="85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</row>
    <row r="46" spans="2:49" ht="11.25">
      <c r="B46" s="85"/>
      <c r="C46" s="85"/>
      <c r="D46" s="85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</row>
    <row r="47" spans="2:49" ht="11.25">
      <c r="B47" s="85"/>
      <c r="C47" s="85"/>
      <c r="D47" s="85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</row>
    <row r="48" spans="2:49" ht="11.25">
      <c r="B48" s="85"/>
      <c r="C48" s="85"/>
      <c r="D48" s="85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</row>
    <row r="49" spans="2:49" ht="11.25">
      <c r="B49" s="85"/>
      <c r="C49" s="85"/>
      <c r="D49" s="8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</row>
    <row r="50" spans="2:49" ht="11.25">
      <c r="B50" s="85"/>
      <c r="C50" s="85"/>
      <c r="D50" s="85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</row>
    <row r="51" spans="2:49" ht="11.25">
      <c r="B51" s="85"/>
      <c r="C51" s="85"/>
      <c r="D51" s="85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</row>
    <row r="52" spans="2:49" ht="11.25">
      <c r="B52" s="85"/>
      <c r="C52" s="85"/>
      <c r="D52" s="85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</row>
    <row r="53" spans="2:49" ht="11.25">
      <c r="B53" s="85"/>
      <c r="C53" s="85"/>
      <c r="D53" s="85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</row>
    <row r="54" spans="2:49" ht="11.25">
      <c r="B54" s="85"/>
      <c r="C54" s="85"/>
      <c r="D54" s="85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</row>
    <row r="55" spans="2:49" ht="11.25">
      <c r="B55" s="85"/>
      <c r="C55" s="85"/>
      <c r="D55" s="85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2:49" ht="11.25">
      <c r="B56" s="85"/>
      <c r="C56" s="85"/>
      <c r="D56" s="85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</row>
    <row r="57" spans="2:49" ht="11.25">
      <c r="B57" s="85"/>
      <c r="C57" s="85"/>
      <c r="D57" s="85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</row>
    <row r="58" spans="2:49" ht="11.25">
      <c r="B58" s="85"/>
      <c r="C58" s="85"/>
      <c r="D58" s="85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</row>
    <row r="59" spans="2:49" ht="11.25">
      <c r="B59" s="85"/>
      <c r="C59" s="85"/>
      <c r="D59" s="85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</row>
    <row r="60" spans="2:49" ht="11.25">
      <c r="B60" s="85"/>
      <c r="C60" s="85"/>
      <c r="D60" s="85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</row>
    <row r="61" spans="2:49" ht="11.25">
      <c r="B61" s="47"/>
      <c r="C61" s="85"/>
      <c r="D61" s="85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</row>
    <row r="62" spans="2:49" ht="11.25">
      <c r="B62" s="47"/>
      <c r="C62" s="85"/>
      <c r="D62" s="85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</row>
    <row r="63" spans="2:49" ht="11.25">
      <c r="B63" s="47"/>
      <c r="C63" s="85"/>
      <c r="D63" s="85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</row>
    <row r="64" spans="2:49" ht="11.25">
      <c r="B64" s="47"/>
      <c r="C64" s="85"/>
      <c r="D64" s="85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</row>
    <row r="65" spans="3:4" ht="11.25">
      <c r="C65" s="86"/>
      <c r="D65" s="86"/>
    </row>
    <row r="66" spans="3:4" ht="11.25">
      <c r="C66" s="86"/>
      <c r="D66" s="86"/>
    </row>
    <row r="67" spans="3:4" ht="11.25">
      <c r="C67" s="86"/>
      <c r="D67" s="86"/>
    </row>
    <row r="68" spans="3:4" ht="11.25">
      <c r="C68" s="86"/>
      <c r="D68" s="86"/>
    </row>
    <row r="69" spans="3:4" ht="11.25">
      <c r="C69" s="86"/>
      <c r="D69" s="86"/>
    </row>
    <row r="70" spans="3:4" ht="11.25">
      <c r="C70" s="86"/>
      <c r="D70" s="86"/>
    </row>
    <row r="71" spans="3:4" ht="11.25">
      <c r="C71" s="86"/>
      <c r="D71" s="86"/>
    </row>
    <row r="72" spans="3:4" ht="11.25">
      <c r="C72" s="86"/>
      <c r="D72" s="86"/>
    </row>
    <row r="73" spans="3:4" ht="11.25">
      <c r="C73" s="86"/>
      <c r="D73" s="86"/>
    </row>
    <row r="74" spans="3:4" ht="11.25">
      <c r="C74" s="86"/>
      <c r="D74" s="86"/>
    </row>
    <row r="75" spans="3:4" ht="11.25">
      <c r="C75" s="86"/>
      <c r="D75" s="86"/>
    </row>
    <row r="76" spans="3:4" ht="11.25">
      <c r="C76" s="86"/>
      <c r="D76" s="86"/>
    </row>
    <row r="77" spans="3:4" ht="11.25">
      <c r="C77" s="86"/>
      <c r="D77" s="86"/>
    </row>
    <row r="78" spans="3:4" ht="11.25">
      <c r="C78" s="86"/>
      <c r="D78" s="86"/>
    </row>
    <row r="79" spans="3:4" ht="11.25">
      <c r="C79" s="86"/>
      <c r="D79" s="86"/>
    </row>
    <row r="80" spans="3:4" ht="11.25">
      <c r="C80" s="86"/>
      <c r="D80" s="86"/>
    </row>
    <row r="81" spans="3:4" ht="11.25">
      <c r="C81" s="86"/>
      <c r="D81" s="86"/>
    </row>
    <row r="82" spans="3:4" ht="11.25">
      <c r="C82" s="86"/>
      <c r="D82" s="86"/>
    </row>
    <row r="83" spans="3:4" ht="11.25">
      <c r="C83" s="86"/>
      <c r="D83" s="86"/>
    </row>
    <row r="84" spans="3:4" ht="11.25">
      <c r="C84" s="86"/>
      <c r="D84" s="86"/>
    </row>
    <row r="85" spans="3:4" ht="11.25">
      <c r="C85" s="86"/>
      <c r="D85" s="86"/>
    </row>
    <row r="86" spans="3:4" ht="11.25">
      <c r="C86" s="86"/>
      <c r="D86" s="86"/>
    </row>
    <row r="87" spans="3:4" ht="11.25">
      <c r="C87" s="86"/>
      <c r="D87" s="86"/>
    </row>
    <row r="88" spans="3:4" ht="11.25">
      <c r="C88" s="86"/>
      <c r="D88" s="86"/>
    </row>
    <row r="89" spans="3:4" ht="11.25">
      <c r="C89" s="86"/>
      <c r="D89" s="86"/>
    </row>
    <row r="90" spans="3:4" ht="11.25">
      <c r="C90" s="86"/>
      <c r="D90" s="86"/>
    </row>
    <row r="91" spans="3:4" ht="11.25">
      <c r="C91" s="86"/>
      <c r="D91" s="86"/>
    </row>
    <row r="92" spans="3:4" ht="11.25">
      <c r="C92" s="86"/>
      <c r="D92" s="86"/>
    </row>
    <row r="93" spans="3:4" ht="11.25">
      <c r="C93" s="86"/>
      <c r="D93" s="86"/>
    </row>
    <row r="94" spans="3:4" ht="11.25">
      <c r="C94" s="86"/>
      <c r="D94" s="86"/>
    </row>
    <row r="95" spans="3:4" ht="11.25">
      <c r="C95" s="86"/>
      <c r="D95" s="86"/>
    </row>
    <row r="96" spans="3:4" ht="11.25">
      <c r="C96" s="86"/>
      <c r="D96" s="86"/>
    </row>
    <row r="97" spans="3:4" ht="11.25">
      <c r="C97" s="86"/>
      <c r="D97" s="86"/>
    </row>
    <row r="98" spans="3:4" ht="11.25">
      <c r="C98" s="86"/>
      <c r="D98" s="86"/>
    </row>
    <row r="99" spans="3:4" ht="11.25">
      <c r="C99" s="86"/>
      <c r="D99" s="86"/>
    </row>
    <row r="100" spans="3:4" ht="11.25">
      <c r="C100" s="86"/>
      <c r="D100" s="86"/>
    </row>
    <row r="101" spans="3:4" ht="11.25">
      <c r="C101" s="86"/>
      <c r="D101" s="86"/>
    </row>
    <row r="102" spans="3:4" ht="11.25">
      <c r="C102" s="86"/>
      <c r="D102" s="86"/>
    </row>
    <row r="103" spans="3:4" ht="11.25">
      <c r="C103" s="86"/>
      <c r="D103" s="86"/>
    </row>
    <row r="104" spans="3:4" ht="11.25">
      <c r="C104" s="86"/>
      <c r="D104" s="86"/>
    </row>
    <row r="105" spans="3:4" ht="11.25">
      <c r="C105" s="86"/>
      <c r="D105" s="86"/>
    </row>
    <row r="106" spans="3:4" ht="11.25">
      <c r="C106" s="86"/>
      <c r="D106" s="86"/>
    </row>
    <row r="107" spans="3:4" ht="11.25">
      <c r="C107" s="86"/>
      <c r="D107" s="86"/>
    </row>
    <row r="108" spans="3:4" ht="11.25">
      <c r="C108" s="86"/>
      <c r="D108" s="86"/>
    </row>
    <row r="109" spans="3:4" ht="11.25">
      <c r="C109" s="86"/>
      <c r="D109" s="86"/>
    </row>
    <row r="110" spans="3:4" ht="11.25">
      <c r="C110" s="86"/>
      <c r="D110" s="86"/>
    </row>
    <row r="111" spans="3:4" ht="11.25">
      <c r="C111" s="86"/>
      <c r="D111" s="86"/>
    </row>
    <row r="112" spans="3:4" ht="11.25">
      <c r="C112" s="86"/>
      <c r="D112" s="86"/>
    </row>
    <row r="113" spans="3:4" ht="11.25">
      <c r="C113" s="86"/>
      <c r="D113" s="86"/>
    </row>
    <row r="114" spans="3:4" ht="11.25">
      <c r="C114" s="86"/>
      <c r="D114" s="86"/>
    </row>
    <row r="115" spans="3:4" ht="11.25">
      <c r="C115" s="86"/>
      <c r="D115" s="86"/>
    </row>
    <row r="116" spans="3:4" ht="11.25">
      <c r="C116" s="86"/>
      <c r="D116" s="86"/>
    </row>
    <row r="117" spans="3:4" ht="11.25">
      <c r="C117" s="86"/>
      <c r="D117" s="86"/>
    </row>
    <row r="118" spans="3:4" ht="11.25">
      <c r="C118" s="86"/>
      <c r="D118" s="86"/>
    </row>
    <row r="119" spans="3:4" ht="11.25">
      <c r="C119" s="86"/>
      <c r="D119" s="86"/>
    </row>
    <row r="120" spans="3:4" ht="11.25">
      <c r="C120" s="86"/>
      <c r="D120" s="86"/>
    </row>
    <row r="121" spans="3:4" ht="11.25">
      <c r="C121" s="86"/>
      <c r="D121" s="86"/>
    </row>
    <row r="122" spans="3:4" ht="11.25">
      <c r="C122" s="86"/>
      <c r="D122" s="86"/>
    </row>
    <row r="123" spans="3:4" ht="11.25">
      <c r="C123" s="86"/>
      <c r="D123" s="86"/>
    </row>
    <row r="124" spans="3:4" ht="11.25">
      <c r="C124" s="86"/>
      <c r="D124" s="86"/>
    </row>
    <row r="125" spans="3:4" ht="11.25">
      <c r="C125" s="86"/>
      <c r="D125" s="86"/>
    </row>
    <row r="126" spans="3:4" ht="11.25">
      <c r="C126" s="86"/>
      <c r="D126" s="86"/>
    </row>
    <row r="127" spans="3:4" ht="11.25">
      <c r="C127" s="86"/>
      <c r="D127" s="86"/>
    </row>
    <row r="128" spans="3:4" ht="11.25">
      <c r="C128" s="86"/>
      <c r="D128" s="86"/>
    </row>
    <row r="129" spans="3:4" ht="11.25">
      <c r="C129" s="86"/>
      <c r="D129" s="86"/>
    </row>
    <row r="130" spans="3:4" ht="11.25">
      <c r="C130" s="86"/>
      <c r="D130" s="86"/>
    </row>
    <row r="131" spans="3:4" ht="11.25">
      <c r="C131" s="86"/>
      <c r="D131" s="86"/>
    </row>
    <row r="132" spans="3:4" ht="11.25">
      <c r="C132" s="86"/>
      <c r="D132" s="86"/>
    </row>
    <row r="133" spans="3:4" ht="11.25">
      <c r="C133" s="86"/>
      <c r="D133" s="86"/>
    </row>
    <row r="134" spans="3:4" ht="11.25">
      <c r="C134" s="86"/>
      <c r="D134" s="86"/>
    </row>
    <row r="135" spans="3:4" ht="11.25">
      <c r="C135" s="86"/>
      <c r="D135" s="86"/>
    </row>
    <row r="136" spans="3:4" ht="11.25">
      <c r="C136" s="86"/>
      <c r="D136" s="86"/>
    </row>
    <row r="137" spans="3:4" ht="11.25">
      <c r="C137" s="86"/>
      <c r="D137" s="86"/>
    </row>
    <row r="138" spans="3:4" ht="11.25">
      <c r="C138" s="86"/>
      <c r="D138" s="86"/>
    </row>
    <row r="139" spans="3:4" ht="11.25">
      <c r="C139" s="86"/>
      <c r="D139" s="86"/>
    </row>
    <row r="140" spans="3:4" ht="11.25">
      <c r="C140" s="86"/>
      <c r="D140" s="86"/>
    </row>
    <row r="141" spans="3:4" ht="11.25">
      <c r="C141" s="86"/>
      <c r="D141" s="86"/>
    </row>
    <row r="142" spans="3:4" ht="11.25">
      <c r="C142" s="86"/>
      <c r="D142" s="86"/>
    </row>
    <row r="143" spans="3:4" ht="11.25">
      <c r="C143" s="86"/>
      <c r="D143" s="86"/>
    </row>
    <row r="144" spans="3:4" ht="11.25">
      <c r="C144" s="86"/>
      <c r="D144" s="86"/>
    </row>
    <row r="145" spans="3:4" ht="11.25">
      <c r="C145" s="86"/>
      <c r="D145" s="86"/>
    </row>
    <row r="146" spans="3:4" ht="11.25">
      <c r="C146" s="86"/>
      <c r="D146" s="86"/>
    </row>
    <row r="147" spans="3:4" ht="11.25">
      <c r="C147" s="86"/>
      <c r="D147" s="86"/>
    </row>
    <row r="148" spans="3:4" ht="11.25">
      <c r="C148" s="86"/>
      <c r="D148" s="86"/>
    </row>
    <row r="149" spans="3:4" ht="11.25">
      <c r="C149" s="86"/>
      <c r="D149" s="86"/>
    </row>
    <row r="150" spans="3:4" ht="11.25">
      <c r="C150" s="86"/>
      <c r="D150" s="86"/>
    </row>
    <row r="151" spans="3:4" ht="11.25">
      <c r="C151" s="86"/>
      <c r="D151" s="86"/>
    </row>
    <row r="152" spans="3:4" ht="11.25">
      <c r="C152" s="86"/>
      <c r="D152" s="86"/>
    </row>
    <row r="153" spans="3:4" ht="11.25">
      <c r="C153" s="86"/>
      <c r="D153" s="86"/>
    </row>
    <row r="154" spans="3:4" ht="11.25">
      <c r="C154" s="86"/>
      <c r="D154" s="86"/>
    </row>
    <row r="155" spans="3:4" ht="11.25">
      <c r="C155" s="86"/>
      <c r="D155" s="86"/>
    </row>
    <row r="156" spans="3:4" ht="11.25">
      <c r="C156" s="86"/>
      <c r="D156" s="86"/>
    </row>
    <row r="157" spans="3:4" ht="11.25">
      <c r="C157" s="86"/>
      <c r="D157" s="86"/>
    </row>
    <row r="158" spans="3:4" ht="11.25">
      <c r="C158" s="86"/>
      <c r="D158" s="86"/>
    </row>
    <row r="159" spans="3:4" ht="11.25">
      <c r="C159" s="86"/>
      <c r="D159" s="86"/>
    </row>
    <row r="160" spans="3:4" ht="11.25">
      <c r="C160" s="86"/>
      <c r="D160" s="86"/>
    </row>
    <row r="161" spans="3:4" ht="11.25">
      <c r="C161" s="86"/>
      <c r="D161" s="86"/>
    </row>
    <row r="162" spans="3:4" ht="11.25">
      <c r="C162" s="86"/>
      <c r="D162" s="86"/>
    </row>
    <row r="163" spans="3:4" ht="11.25">
      <c r="C163" s="86"/>
      <c r="D163" s="86"/>
    </row>
    <row r="164" spans="3:4" ht="11.25">
      <c r="C164" s="86"/>
      <c r="D164" s="86"/>
    </row>
    <row r="165" spans="3:4" ht="11.25">
      <c r="C165" s="86"/>
      <c r="D165" s="86"/>
    </row>
    <row r="166" spans="3:4" ht="11.25">
      <c r="C166" s="86"/>
      <c r="D166" s="86"/>
    </row>
    <row r="167" spans="3:4" ht="11.25">
      <c r="C167" s="86"/>
      <c r="D167" s="86"/>
    </row>
    <row r="168" spans="3:4" ht="11.25">
      <c r="C168" s="86"/>
      <c r="D168" s="86"/>
    </row>
    <row r="169" spans="3:4" ht="11.25">
      <c r="C169" s="86"/>
      <c r="D169" s="86"/>
    </row>
    <row r="170" spans="3:4" ht="11.25">
      <c r="C170" s="86"/>
      <c r="D170" s="86"/>
    </row>
    <row r="171" spans="3:4" ht="11.25">
      <c r="C171" s="86"/>
      <c r="D171" s="86"/>
    </row>
    <row r="172" spans="3:4" ht="11.25">
      <c r="C172" s="86"/>
      <c r="D172" s="86"/>
    </row>
    <row r="173" spans="3:4" ht="11.25">
      <c r="C173" s="86"/>
      <c r="D173" s="86"/>
    </row>
    <row r="174" spans="3:4" ht="11.25">
      <c r="C174" s="86"/>
      <c r="D174" s="86"/>
    </row>
    <row r="175" spans="3:4" ht="11.25">
      <c r="C175" s="86"/>
      <c r="D175" s="86"/>
    </row>
    <row r="176" spans="3:4" ht="11.25">
      <c r="C176" s="86"/>
      <c r="D176" s="86"/>
    </row>
    <row r="177" spans="3:4" ht="11.25">
      <c r="C177" s="86"/>
      <c r="D177" s="86"/>
    </row>
    <row r="178" spans="3:4" ht="11.25">
      <c r="C178" s="86"/>
      <c r="D178" s="86"/>
    </row>
    <row r="179" spans="3:4" ht="11.25">
      <c r="C179" s="86"/>
      <c r="D179" s="86"/>
    </row>
    <row r="180" spans="3:4" ht="11.25">
      <c r="C180" s="86"/>
      <c r="D180" s="86"/>
    </row>
    <row r="181" spans="3:4" ht="11.25">
      <c r="C181" s="86"/>
      <c r="D181" s="86"/>
    </row>
    <row r="182" spans="3:4" ht="11.25">
      <c r="C182" s="86"/>
      <c r="D182" s="86"/>
    </row>
    <row r="183" spans="3:4" ht="11.25">
      <c r="C183" s="86"/>
      <c r="D183" s="86"/>
    </row>
    <row r="184" spans="3:4" ht="11.25">
      <c r="C184" s="86"/>
      <c r="D184" s="86"/>
    </row>
    <row r="185" spans="3:4" ht="11.25">
      <c r="C185" s="86"/>
      <c r="D185" s="86"/>
    </row>
    <row r="186" spans="3:4" ht="11.25">
      <c r="C186" s="86"/>
      <c r="D186" s="86"/>
    </row>
    <row r="187" spans="3:4" ht="11.25">
      <c r="C187" s="86"/>
      <c r="D187" s="86"/>
    </row>
    <row r="188" spans="3:4" ht="11.25">
      <c r="C188" s="86"/>
      <c r="D188" s="86"/>
    </row>
    <row r="189" spans="3:4" ht="11.25">
      <c r="C189" s="86"/>
      <c r="D189" s="86"/>
    </row>
    <row r="190" spans="3:4" ht="11.25">
      <c r="C190" s="86"/>
      <c r="D190" s="86"/>
    </row>
    <row r="191" spans="3:4" ht="11.25">
      <c r="C191" s="86"/>
      <c r="D191" s="86"/>
    </row>
    <row r="192" spans="3:4" ht="11.25">
      <c r="C192" s="86"/>
      <c r="D192" s="86"/>
    </row>
    <row r="193" spans="3:4" ht="11.25">
      <c r="C193" s="86"/>
      <c r="D193" s="86"/>
    </row>
    <row r="194" spans="3:4" ht="11.25">
      <c r="C194" s="86"/>
      <c r="D194" s="86"/>
    </row>
    <row r="195" spans="3:4" ht="11.25">
      <c r="C195" s="86"/>
      <c r="D195" s="86"/>
    </row>
    <row r="196" spans="3:4" ht="11.25">
      <c r="C196" s="86"/>
      <c r="D196" s="86"/>
    </row>
    <row r="197" spans="3:4" ht="11.25">
      <c r="C197" s="86"/>
      <c r="D197" s="86"/>
    </row>
    <row r="198" spans="3:4" ht="11.25">
      <c r="C198" s="86"/>
      <c r="D198" s="86"/>
    </row>
    <row r="199" spans="3:4" ht="11.25">
      <c r="C199" s="86"/>
      <c r="D199" s="86"/>
    </row>
    <row r="200" spans="3:4" ht="11.25">
      <c r="C200" s="86"/>
      <c r="D200" s="86"/>
    </row>
    <row r="201" spans="3:4" ht="11.25">
      <c r="C201" s="86"/>
      <c r="D201" s="86"/>
    </row>
    <row r="202" spans="3:4" ht="11.25">
      <c r="C202" s="86"/>
      <c r="D202" s="86"/>
    </row>
    <row r="203" spans="3:4" ht="11.25">
      <c r="C203" s="86"/>
      <c r="D203" s="86"/>
    </row>
    <row r="204" spans="3:4" ht="11.25">
      <c r="C204" s="86"/>
      <c r="D204" s="86"/>
    </row>
    <row r="205" spans="3:4" ht="11.25">
      <c r="C205" s="86"/>
      <c r="D205" s="86"/>
    </row>
    <row r="206" spans="3:4" ht="11.25">
      <c r="C206" s="86"/>
      <c r="D206" s="86"/>
    </row>
    <row r="207" spans="3:4" ht="11.25">
      <c r="C207" s="86"/>
      <c r="D207" s="86"/>
    </row>
    <row r="208" spans="3:4" ht="11.25">
      <c r="C208" s="86"/>
      <c r="D208" s="86"/>
    </row>
    <row r="209" spans="3:4" ht="11.25">
      <c r="C209" s="86"/>
      <c r="D209" s="86"/>
    </row>
    <row r="210" spans="3:4" ht="11.25">
      <c r="C210" s="86"/>
      <c r="D210" s="86"/>
    </row>
    <row r="211" spans="3:4" ht="11.25">
      <c r="C211" s="86"/>
      <c r="D211" s="86"/>
    </row>
    <row r="212" spans="3:4" ht="11.25">
      <c r="C212" s="86"/>
      <c r="D212" s="86"/>
    </row>
    <row r="213" spans="3:4" ht="11.25">
      <c r="C213" s="86"/>
      <c r="D213" s="86"/>
    </row>
    <row r="214" spans="3:4" ht="11.25">
      <c r="C214" s="86"/>
      <c r="D214" s="86"/>
    </row>
    <row r="215" spans="3:4" ht="11.25">
      <c r="C215" s="86"/>
      <c r="D215" s="86"/>
    </row>
    <row r="216" spans="3:4" ht="11.25">
      <c r="C216" s="86"/>
      <c r="D216" s="86"/>
    </row>
    <row r="217" spans="3:4" ht="11.25">
      <c r="C217" s="86"/>
      <c r="D217" s="86"/>
    </row>
    <row r="218" spans="3:4" ht="11.25">
      <c r="C218" s="86"/>
      <c r="D218" s="86"/>
    </row>
    <row r="219" spans="3:4" ht="11.25">
      <c r="C219" s="86"/>
      <c r="D219" s="86"/>
    </row>
    <row r="220" spans="3:4" ht="11.25">
      <c r="C220" s="86"/>
      <c r="D220" s="86"/>
    </row>
    <row r="221" spans="3:4" ht="11.25">
      <c r="C221" s="86"/>
      <c r="D221" s="86"/>
    </row>
    <row r="222" spans="3:4" ht="11.25">
      <c r="C222" s="86"/>
      <c r="D222" s="86"/>
    </row>
    <row r="223" spans="3:4" ht="11.25">
      <c r="C223" s="86"/>
      <c r="D223" s="86"/>
    </row>
    <row r="224" spans="3:4" ht="11.25">
      <c r="C224" s="86"/>
      <c r="D224" s="86"/>
    </row>
    <row r="225" spans="3:4" ht="11.25">
      <c r="C225" s="86"/>
      <c r="D225" s="86"/>
    </row>
  </sheetData>
  <mergeCells count="12">
    <mergeCell ref="M21:P21"/>
    <mergeCell ref="I22:K22"/>
    <mergeCell ref="M22:P22"/>
    <mergeCell ref="M1:O1"/>
    <mergeCell ref="F2:H4"/>
    <mergeCell ref="O9:O10"/>
    <mergeCell ref="P9:P10"/>
    <mergeCell ref="A9:A10"/>
    <mergeCell ref="A6:E6"/>
    <mergeCell ref="A7:D7"/>
    <mergeCell ref="H9:H10"/>
    <mergeCell ref="L6:P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20 M28:N34 F15:G20 I15:K20 B28:D34 F28:G34 I28:K34 M15:N20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 topLeftCell="A37">
      <selection activeCell="A46" sqref="A46:E51"/>
    </sheetView>
  </sheetViews>
  <sheetFormatPr defaultColWidth="9.140625" defaultRowHeight="12.75"/>
  <cols>
    <col min="1" max="1" width="35.28125" style="209" customWidth="1"/>
    <col min="2" max="2" width="12.8515625" style="209" customWidth="1"/>
    <col min="3" max="4" width="12.140625" style="209" customWidth="1"/>
    <col min="5" max="5" width="17.8515625" style="209" customWidth="1"/>
    <col min="6" max="16384" width="9.140625" style="209" customWidth="1"/>
  </cols>
  <sheetData>
    <row r="1" spans="1:14" s="248" customFormat="1" ht="25.5" customHeight="1">
      <c r="A1" s="252"/>
      <c r="B1" s="252"/>
      <c r="C1" s="252"/>
      <c r="D1" s="252"/>
      <c r="E1" s="253" t="s">
        <v>180</v>
      </c>
      <c r="F1" s="247"/>
      <c r="G1" s="247"/>
      <c r="H1" s="247"/>
      <c r="I1" s="247"/>
      <c r="J1" s="247"/>
      <c r="K1" s="247"/>
      <c r="L1" s="247"/>
      <c r="M1" s="247"/>
      <c r="N1" s="247"/>
    </row>
    <row r="2" spans="2:5" ht="15" customHeight="1">
      <c r="B2" s="254"/>
      <c r="C2" s="374" t="s">
        <v>112</v>
      </c>
      <c r="D2" s="374"/>
      <c r="E2" s="255"/>
    </row>
    <row r="3" spans="2:5" ht="15" customHeight="1">
      <c r="B3" s="374" t="s">
        <v>515</v>
      </c>
      <c r="C3" s="374"/>
      <c r="D3" s="374"/>
      <c r="E3" s="374"/>
    </row>
    <row r="4" spans="1:5" ht="12.75">
      <c r="A4" s="255"/>
      <c r="B4" s="374"/>
      <c r="C4" s="375"/>
      <c r="D4" s="375"/>
      <c r="E4" s="255"/>
    </row>
    <row r="5" spans="1:5" ht="12.75">
      <c r="A5" s="249" t="s">
        <v>327</v>
      </c>
      <c r="B5" s="249"/>
      <c r="C5" s="249"/>
      <c r="D5" s="376" t="s">
        <v>312</v>
      </c>
      <c r="E5" s="376"/>
    </row>
    <row r="6" ht="12.75">
      <c r="A6" s="249" t="s">
        <v>315</v>
      </c>
    </row>
    <row r="7" spans="2:5" ht="12.75">
      <c r="B7" s="256" t="s">
        <v>98</v>
      </c>
      <c r="E7" s="257" t="s">
        <v>82</v>
      </c>
    </row>
    <row r="8" spans="1:2" ht="13.5" customHeight="1">
      <c r="A8" s="258" t="s">
        <v>99</v>
      </c>
      <c r="B8" s="210"/>
    </row>
    <row r="9" spans="1:5" ht="13.5" customHeight="1">
      <c r="A9" s="369" t="s">
        <v>100</v>
      </c>
      <c r="B9" s="369" t="s">
        <v>101</v>
      </c>
      <c r="C9" s="367" t="s">
        <v>102</v>
      </c>
      <c r="D9" s="368"/>
      <c r="E9" s="368"/>
    </row>
    <row r="10" spans="1:5" ht="12.75">
      <c r="A10" s="369"/>
      <c r="B10" s="369"/>
      <c r="C10" s="261" t="s">
        <v>103</v>
      </c>
      <c r="D10" s="261" t="s">
        <v>104</v>
      </c>
      <c r="E10" s="260" t="s">
        <v>105</v>
      </c>
    </row>
    <row r="11" spans="1:5" s="263" customFormat="1" ht="12.75">
      <c r="A11" s="262" t="s">
        <v>6</v>
      </c>
      <c r="B11" s="260">
        <v>1</v>
      </c>
      <c r="C11" s="260">
        <v>2</v>
      </c>
      <c r="D11" s="260">
        <v>3</v>
      </c>
      <c r="E11" s="262">
        <v>4</v>
      </c>
    </row>
    <row r="12" spans="1:5" ht="12.75">
      <c r="A12" s="264" t="s">
        <v>141</v>
      </c>
      <c r="B12" s="265" t="s">
        <v>98</v>
      </c>
      <c r="C12" s="265" t="s">
        <v>98</v>
      </c>
      <c r="D12" s="265" t="s">
        <v>98</v>
      </c>
      <c r="E12" s="266"/>
    </row>
    <row r="13" spans="1:5" ht="12.75">
      <c r="A13" s="267" t="s">
        <v>286</v>
      </c>
      <c r="B13" s="265"/>
      <c r="C13" s="265"/>
      <c r="D13" s="265"/>
      <c r="E13" s="266"/>
    </row>
    <row r="14" spans="1:5" ht="25.5">
      <c r="A14" s="267" t="s">
        <v>287</v>
      </c>
      <c r="B14" s="265" t="s">
        <v>98</v>
      </c>
      <c r="C14" s="265" t="s">
        <v>98</v>
      </c>
      <c r="D14" s="265" t="s">
        <v>98</v>
      </c>
      <c r="E14" s="266"/>
    </row>
    <row r="15" spans="1:5" ht="15" customHeight="1">
      <c r="A15" s="267" t="s">
        <v>288</v>
      </c>
      <c r="B15" s="265" t="s">
        <v>98</v>
      </c>
      <c r="C15" s="265" t="s">
        <v>98</v>
      </c>
      <c r="D15" s="265" t="s">
        <v>98</v>
      </c>
      <c r="E15" s="266"/>
    </row>
    <row r="16" spans="1:5" ht="15" customHeight="1">
      <c r="A16" s="267" t="s">
        <v>289</v>
      </c>
      <c r="B16" s="265">
        <f>B17+B18</f>
        <v>229840</v>
      </c>
      <c r="C16" s="265">
        <f>C17+C18</f>
        <v>23593</v>
      </c>
      <c r="D16" s="265">
        <f>D17+D18</f>
        <v>145963</v>
      </c>
      <c r="E16" s="265">
        <f>E17+E18</f>
        <v>60284</v>
      </c>
    </row>
    <row r="17" spans="1:5" ht="14.25" customHeight="1">
      <c r="A17" s="267" t="s">
        <v>174</v>
      </c>
      <c r="B17" s="265">
        <v>40079</v>
      </c>
      <c r="C17" s="268">
        <v>23593</v>
      </c>
      <c r="D17" s="268">
        <v>16486</v>
      </c>
      <c r="E17" s="269"/>
    </row>
    <row r="18" spans="1:5" ht="12.75">
      <c r="A18" s="267" t="s">
        <v>188</v>
      </c>
      <c r="B18" s="265">
        <v>189761</v>
      </c>
      <c r="C18" s="268"/>
      <c r="D18" s="268">
        <v>129477</v>
      </c>
      <c r="E18" s="269">
        <v>60284</v>
      </c>
    </row>
    <row r="19" spans="1:5" ht="25.5">
      <c r="A19" s="267" t="s">
        <v>290</v>
      </c>
      <c r="B19" s="265">
        <f>B20+B21+B22</f>
        <v>369000</v>
      </c>
      <c r="C19" s="265">
        <f>B19</f>
        <v>369000</v>
      </c>
      <c r="D19" s="265" t="s">
        <v>98</v>
      </c>
      <c r="E19" s="266"/>
    </row>
    <row r="20" spans="1:5" ht="25.5">
      <c r="A20" s="267" t="s">
        <v>181</v>
      </c>
      <c r="B20" s="265">
        <v>369000</v>
      </c>
      <c r="C20" s="265">
        <f>B20</f>
        <v>369000</v>
      </c>
      <c r="D20" s="265"/>
      <c r="E20" s="266"/>
    </row>
    <row r="21" spans="1:5" ht="12.75">
      <c r="A21" s="267" t="s">
        <v>175</v>
      </c>
      <c r="B21" s="265"/>
      <c r="C21" s="265"/>
      <c r="D21" s="265"/>
      <c r="E21" s="266"/>
    </row>
    <row r="22" spans="1:5" ht="12.75">
      <c r="A22" s="267" t="s">
        <v>11</v>
      </c>
      <c r="B22" s="265"/>
      <c r="C22" s="265"/>
      <c r="D22" s="265"/>
      <c r="E22" s="266"/>
    </row>
    <row r="23" spans="1:5" ht="12.75">
      <c r="A23" s="267" t="s">
        <v>223</v>
      </c>
      <c r="B23" s="265"/>
      <c r="C23" s="265"/>
      <c r="D23" s="265"/>
      <c r="E23" s="266"/>
    </row>
    <row r="24" spans="1:5" ht="12.75">
      <c r="A24" s="264" t="s">
        <v>106</v>
      </c>
      <c r="B24" s="270">
        <f>SUM(B13,B14,B15,B16,B19,B23)</f>
        <v>598840</v>
      </c>
      <c r="C24" s="270">
        <f>SUM(C13,C14,C15,C16,C19,C23)</f>
        <v>392593</v>
      </c>
      <c r="D24" s="270">
        <f>SUM(D13,D14,D15,D16,D19,D23)</f>
        <v>145963</v>
      </c>
      <c r="E24" s="270">
        <f>SUM(E13,E14,E15,E16,E19,E23)</f>
        <v>60284</v>
      </c>
    </row>
    <row r="25" spans="1:5" ht="12.75">
      <c r="A25" s="210"/>
      <c r="B25" s="271" t="s">
        <v>98</v>
      </c>
      <c r="C25" s="271" t="s">
        <v>98</v>
      </c>
      <c r="D25" s="271" t="s">
        <v>98</v>
      </c>
      <c r="E25" s="272"/>
    </row>
    <row r="26" spans="1:5" ht="12.75">
      <c r="A26" s="258" t="s">
        <v>145</v>
      </c>
      <c r="B26" s="273"/>
      <c r="C26" s="273"/>
      <c r="D26" s="273"/>
      <c r="E26" s="273"/>
    </row>
    <row r="27" spans="1:5" ht="27" customHeight="1">
      <c r="A27" s="259" t="s">
        <v>100</v>
      </c>
      <c r="B27" s="274" t="s">
        <v>107</v>
      </c>
      <c r="C27" s="370" t="s">
        <v>108</v>
      </c>
      <c r="D27" s="370"/>
      <c r="E27" s="370"/>
    </row>
    <row r="28" spans="1:5" ht="12.75">
      <c r="A28" s="259"/>
      <c r="B28" s="274"/>
      <c r="C28" s="274" t="s">
        <v>103</v>
      </c>
      <c r="D28" s="274" t="s">
        <v>109</v>
      </c>
      <c r="E28" s="274" t="s">
        <v>110</v>
      </c>
    </row>
    <row r="29" spans="1:5" ht="12.75">
      <c r="A29" s="260" t="s">
        <v>6</v>
      </c>
      <c r="B29" s="275">
        <v>1</v>
      </c>
      <c r="C29" s="276">
        <v>2</v>
      </c>
      <c r="D29" s="276">
        <v>3</v>
      </c>
      <c r="E29" s="275">
        <v>4</v>
      </c>
    </row>
    <row r="30" spans="1:5" ht="12.75">
      <c r="A30" s="264" t="s">
        <v>142</v>
      </c>
      <c r="B30" s="275" t="s">
        <v>98</v>
      </c>
      <c r="C30" s="275" t="s">
        <v>98</v>
      </c>
      <c r="D30" s="275" t="s">
        <v>98</v>
      </c>
      <c r="E30" s="275" t="s">
        <v>98</v>
      </c>
    </row>
    <row r="31" spans="1:5" ht="12.75">
      <c r="A31" s="277" t="s">
        <v>143</v>
      </c>
      <c r="B31" s="278"/>
      <c r="C31" s="278"/>
      <c r="D31" s="278"/>
      <c r="E31" s="278"/>
    </row>
    <row r="32" spans="1:5" ht="25.5">
      <c r="A32" s="267" t="s">
        <v>516</v>
      </c>
      <c r="B32" s="265">
        <f>B33+B34+B35</f>
        <v>89066</v>
      </c>
      <c r="C32" s="265">
        <f>B32</f>
        <v>89066</v>
      </c>
      <c r="D32" s="265" t="s">
        <v>98</v>
      </c>
      <c r="E32" s="265" t="s">
        <v>98</v>
      </c>
    </row>
    <row r="33" spans="1:5" ht="12.75">
      <c r="A33" s="277" t="s">
        <v>291</v>
      </c>
      <c r="B33" s="265">
        <v>400</v>
      </c>
      <c r="C33" s="265">
        <f>B33</f>
        <v>400</v>
      </c>
      <c r="D33" s="265" t="s">
        <v>98</v>
      </c>
      <c r="E33" s="265" t="s">
        <v>98</v>
      </c>
    </row>
    <row r="34" spans="1:5" ht="12.75">
      <c r="A34" s="277" t="s">
        <v>176</v>
      </c>
      <c r="B34" s="265">
        <v>88666</v>
      </c>
      <c r="C34" s="265">
        <f>B34</f>
        <v>88666</v>
      </c>
      <c r="D34" s="265"/>
      <c r="E34" s="265"/>
    </row>
    <row r="35" spans="1:5" ht="12.75">
      <c r="A35" s="277" t="s">
        <v>222</v>
      </c>
      <c r="B35" s="265"/>
      <c r="C35" s="265"/>
      <c r="D35" s="265"/>
      <c r="E35" s="265"/>
    </row>
    <row r="36" spans="1:5" ht="12.75">
      <c r="A36" s="267" t="s">
        <v>224</v>
      </c>
      <c r="B36" s="265"/>
      <c r="C36" s="265"/>
      <c r="D36" s="265"/>
      <c r="E36" s="265"/>
    </row>
    <row r="37" spans="1:5" ht="25.5">
      <c r="A37" s="267" t="s">
        <v>257</v>
      </c>
      <c r="B37" s="265"/>
      <c r="C37" s="265"/>
      <c r="D37" s="265"/>
      <c r="E37" s="265"/>
    </row>
    <row r="38" spans="1:5" ht="25.5">
      <c r="A38" s="267" t="s">
        <v>292</v>
      </c>
      <c r="B38" s="265" t="s">
        <v>98</v>
      </c>
      <c r="C38" s="265"/>
      <c r="D38" s="265" t="s">
        <v>98</v>
      </c>
      <c r="E38" s="265" t="s">
        <v>98</v>
      </c>
    </row>
    <row r="39" spans="1:5" ht="12.75">
      <c r="A39" s="267" t="s">
        <v>187</v>
      </c>
      <c r="B39" s="265" t="s">
        <v>98</v>
      </c>
      <c r="C39" s="265"/>
      <c r="D39" s="265" t="s">
        <v>98</v>
      </c>
      <c r="E39" s="265" t="s">
        <v>98</v>
      </c>
    </row>
    <row r="40" spans="1:5" ht="25.5">
      <c r="A40" s="267" t="s">
        <v>293</v>
      </c>
      <c r="B40" s="265" t="s">
        <v>98</v>
      </c>
      <c r="C40" s="265"/>
      <c r="D40" s="265" t="s">
        <v>98</v>
      </c>
      <c r="E40" s="265" t="s">
        <v>98</v>
      </c>
    </row>
    <row r="41" spans="1:5" ht="30" customHeight="1">
      <c r="A41" s="267" t="s">
        <v>294</v>
      </c>
      <c r="B41" s="265">
        <v>2024</v>
      </c>
      <c r="C41" s="265">
        <f>B41</f>
        <v>2024</v>
      </c>
      <c r="D41" s="265" t="s">
        <v>98</v>
      </c>
      <c r="E41" s="265" t="s">
        <v>98</v>
      </c>
    </row>
    <row r="42" spans="1:5" ht="12.75">
      <c r="A42" s="267" t="s">
        <v>295</v>
      </c>
      <c r="B42" s="265" t="s">
        <v>98</v>
      </c>
      <c r="C42" s="265"/>
      <c r="D42" s="265" t="s">
        <v>98</v>
      </c>
      <c r="E42" s="265" t="s">
        <v>98</v>
      </c>
    </row>
    <row r="43" spans="1:5" s="249" customFormat="1" ht="12.75">
      <c r="A43" s="267" t="s">
        <v>144</v>
      </c>
      <c r="B43" s="265" t="s">
        <v>98</v>
      </c>
      <c r="C43" s="265" t="s">
        <v>98</v>
      </c>
      <c r="D43" s="265" t="s">
        <v>98</v>
      </c>
      <c r="E43" s="265" t="s">
        <v>98</v>
      </c>
    </row>
    <row r="44" spans="1:5" s="249" customFormat="1" ht="12.75">
      <c r="A44" s="264" t="s">
        <v>111</v>
      </c>
      <c r="B44" s="270">
        <f>SUM(B31,B32,B36,B37,B38,B39,B40,B41,B42)</f>
        <v>91090</v>
      </c>
      <c r="C44" s="270">
        <f>SUM(C31,C32,C36,C37,C38,C39,C40,C41,C42)</f>
        <v>91090</v>
      </c>
      <c r="D44" s="270">
        <f>SUM(D31,D32,D36,D37,D38,D39,D40,D41,D42)</f>
        <v>0</v>
      </c>
      <c r="E44" s="270">
        <f>SUM(E31,E32,E36,E37,E38,E39,E40,E41,E42)</f>
        <v>0</v>
      </c>
    </row>
    <row r="45" spans="1:6" ht="12.75">
      <c r="A45" s="210"/>
      <c r="B45" s="256"/>
      <c r="C45" s="256"/>
      <c r="D45" s="256"/>
      <c r="E45" s="256"/>
      <c r="F45" s="210"/>
    </row>
    <row r="46" spans="1:6" ht="12.75">
      <c r="A46" s="139" t="s">
        <v>546</v>
      </c>
      <c r="B46" s="4"/>
      <c r="C46" s="4"/>
      <c r="D46" s="149"/>
      <c r="E46" s="150"/>
      <c r="F46" s="210"/>
    </row>
    <row r="47" spans="1:6" ht="12.75">
      <c r="A47" s="371" t="s">
        <v>206</v>
      </c>
      <c r="B47" s="371"/>
      <c r="C47" s="304"/>
      <c r="D47" s="149" t="s">
        <v>325</v>
      </c>
      <c r="E47" s="150"/>
      <c r="F47" s="210"/>
    </row>
    <row r="48" spans="1:6" ht="12.75">
      <c r="A48" s="372" t="s">
        <v>548</v>
      </c>
      <c r="B48" s="372"/>
      <c r="C48" s="304"/>
      <c r="D48" s="152"/>
      <c r="E48" s="310" t="s">
        <v>554</v>
      </c>
      <c r="F48" s="210"/>
    </row>
    <row r="49" spans="1:6" ht="12.75">
      <c r="A49" s="373" t="s">
        <v>556</v>
      </c>
      <c r="B49" s="373"/>
      <c r="C49" s="304"/>
      <c r="D49" s="152"/>
      <c r="E49" s="310"/>
      <c r="F49" s="210"/>
    </row>
    <row r="50" spans="1:6" ht="12.75">
      <c r="A50" s="373"/>
      <c r="B50" s="373"/>
      <c r="C50" s="304"/>
      <c r="D50" s="340" t="s">
        <v>326</v>
      </c>
      <c r="E50" s="340"/>
      <c r="F50" s="210"/>
    </row>
    <row r="51" spans="1:6" ht="12.75">
      <c r="A51" s="315"/>
      <c r="B51" s="304"/>
      <c r="C51" s="304"/>
      <c r="D51" s="152"/>
      <c r="E51" s="227" t="s">
        <v>550</v>
      </c>
      <c r="F51" s="210"/>
    </row>
    <row r="52" spans="3:6" ht="12.75">
      <c r="C52" s="279"/>
      <c r="E52" s="279"/>
      <c r="F52" s="210"/>
    </row>
    <row r="53" spans="1:6" ht="26.25" customHeight="1">
      <c r="A53" s="319"/>
      <c r="B53" s="319"/>
      <c r="C53" s="319"/>
      <c r="D53" s="319"/>
      <c r="E53" s="280"/>
      <c r="F53" s="280"/>
    </row>
    <row r="54" spans="1:6" ht="12.75">
      <c r="A54" s="210"/>
      <c r="B54" s="256"/>
      <c r="C54" s="256"/>
      <c r="D54" s="256"/>
      <c r="E54" s="256"/>
      <c r="F54" s="210"/>
    </row>
    <row r="55" spans="1:6" ht="12.75">
      <c r="A55" s="210"/>
      <c r="B55" s="256" t="s">
        <v>98</v>
      </c>
      <c r="C55" s="256" t="s">
        <v>98</v>
      </c>
      <c r="D55" s="256" t="s">
        <v>98</v>
      </c>
      <c r="E55" s="256" t="s">
        <v>98</v>
      </c>
      <c r="F55" s="210"/>
    </row>
    <row r="56" spans="1:6" ht="12.75">
      <c r="A56" s="210"/>
      <c r="B56" s="256" t="s">
        <v>98</v>
      </c>
      <c r="C56" s="256" t="s">
        <v>98</v>
      </c>
      <c r="D56" s="256" t="s">
        <v>98</v>
      </c>
      <c r="E56" s="256" t="s">
        <v>98</v>
      </c>
      <c r="F56" s="210"/>
    </row>
    <row r="57" spans="1:6" ht="12.75">
      <c r="A57" s="210"/>
      <c r="B57" s="281"/>
      <c r="C57" s="256" t="s">
        <v>98</v>
      </c>
      <c r="D57" s="256" t="s">
        <v>98</v>
      </c>
      <c r="E57" s="256" t="s">
        <v>98</v>
      </c>
      <c r="F57" s="210"/>
    </row>
    <row r="58" ht="27" customHeight="1"/>
    <row r="60" spans="1:6" ht="12.75">
      <c r="A60" s="282"/>
      <c r="B60" s="283"/>
      <c r="C60" s="283"/>
      <c r="D60" s="283"/>
      <c r="E60" s="283"/>
      <c r="F60" s="247"/>
    </row>
    <row r="61" spans="1:6" ht="12.75">
      <c r="A61" s="282"/>
      <c r="B61" s="283"/>
      <c r="C61" s="283"/>
      <c r="D61" s="283"/>
      <c r="E61" s="283"/>
      <c r="F61" s="247"/>
    </row>
    <row r="62" spans="1:6" ht="16.5" customHeight="1">
      <c r="A62" s="282"/>
      <c r="B62" s="283"/>
      <c r="C62" s="283"/>
      <c r="D62" s="283"/>
      <c r="E62" s="283"/>
      <c r="F62" s="247"/>
    </row>
    <row r="63" spans="1:6" ht="22.5" customHeight="1">
      <c r="A63" s="282"/>
      <c r="B63" s="283"/>
      <c r="C63" s="283"/>
      <c r="D63" s="283"/>
      <c r="E63" s="283"/>
      <c r="F63" s="247"/>
    </row>
    <row r="64" spans="1:6" ht="12.75">
      <c r="A64" s="282"/>
      <c r="B64" s="283"/>
      <c r="C64" s="283"/>
      <c r="D64" s="283"/>
      <c r="E64" s="283"/>
      <c r="F64" s="247"/>
    </row>
    <row r="65" spans="1:6" s="249" customFormat="1" ht="12.75">
      <c r="A65" s="282"/>
      <c r="B65" s="283"/>
      <c r="C65" s="283"/>
      <c r="D65" s="283"/>
      <c r="E65" s="283"/>
      <c r="F65" s="250"/>
    </row>
    <row r="66" spans="1:6" ht="12.75">
      <c r="A66" s="282"/>
      <c r="B66" s="283"/>
      <c r="C66" s="283"/>
      <c r="D66" s="283"/>
      <c r="E66" s="283"/>
      <c r="F66" s="247"/>
    </row>
    <row r="67" spans="1:6" ht="12.75">
      <c r="A67" s="283"/>
      <c r="B67" s="283"/>
      <c r="C67" s="283"/>
      <c r="D67" s="283"/>
      <c r="E67" s="283"/>
      <c r="F67" s="247"/>
    </row>
    <row r="68" spans="1:6" ht="12.75">
      <c r="A68" s="282"/>
      <c r="B68" s="283"/>
      <c r="C68" s="283"/>
      <c r="D68" s="283"/>
      <c r="E68" s="283"/>
      <c r="F68" s="247"/>
    </row>
    <row r="69" spans="1:6" ht="12.75">
      <c r="A69" s="283"/>
      <c r="B69" s="283"/>
      <c r="C69" s="283"/>
      <c r="D69" s="283"/>
      <c r="E69" s="283"/>
      <c r="F69" s="247"/>
    </row>
    <row r="70" spans="1:6" ht="12.75">
      <c r="A70" s="284"/>
      <c r="B70" s="250"/>
      <c r="C70" s="283"/>
      <c r="D70" s="283"/>
      <c r="E70" s="283"/>
      <c r="F70" s="247"/>
    </row>
    <row r="71" spans="1:6" ht="12.75">
      <c r="A71" s="247"/>
      <c r="B71" s="366"/>
      <c r="C71" s="366"/>
      <c r="D71" s="366"/>
      <c r="E71" s="366"/>
      <c r="F71" s="247"/>
    </row>
    <row r="72" spans="1:6" ht="26.25" customHeight="1">
      <c r="A72" s="364"/>
      <c r="B72" s="365"/>
      <c r="C72" s="365"/>
      <c r="D72" s="365"/>
      <c r="E72" s="365"/>
      <c r="F72" s="247"/>
    </row>
    <row r="73" spans="1:6" ht="13.5" customHeight="1">
      <c r="A73" s="247"/>
      <c r="B73" s="247"/>
      <c r="C73" s="247"/>
      <c r="D73" s="247"/>
      <c r="E73" s="247"/>
      <c r="F73" s="247"/>
    </row>
    <row r="74" ht="12.75">
      <c r="A74" s="256"/>
    </row>
    <row r="75" ht="12.75">
      <c r="A75" s="256"/>
    </row>
    <row r="76" ht="12.75">
      <c r="A76" s="256"/>
    </row>
    <row r="77" spans="1:5" ht="13.5" customHeight="1">
      <c r="A77" s="285"/>
      <c r="B77" s="285"/>
      <c r="C77" s="286"/>
      <c r="D77" s="286"/>
      <c r="E77" s="287"/>
    </row>
    <row r="78" spans="1:5" s="251" customFormat="1" ht="35.25" customHeight="1">
      <c r="A78" s="288"/>
      <c r="B78" s="288"/>
      <c r="C78" s="288"/>
      <c r="D78" s="288"/>
      <c r="E78" s="288"/>
    </row>
    <row r="79" spans="1:5" s="249" customFormat="1" ht="12.75">
      <c r="A79" s="287"/>
      <c r="B79" s="287"/>
      <c r="C79" s="287"/>
      <c r="D79" s="287"/>
      <c r="E79" s="287"/>
    </row>
    <row r="80" spans="1:5" ht="12.75">
      <c r="A80" s="289"/>
      <c r="B80" s="289"/>
      <c r="C80" s="289"/>
      <c r="D80" s="289"/>
      <c r="E80" s="289"/>
    </row>
    <row r="81" spans="1:5" ht="12.75">
      <c r="A81" s="289"/>
      <c r="B81" s="289"/>
      <c r="C81" s="289"/>
      <c r="D81" s="289"/>
      <c r="E81" s="289"/>
    </row>
    <row r="82" spans="1:5" ht="12.75">
      <c r="A82" s="289"/>
      <c r="B82" s="289"/>
      <c r="C82" s="289"/>
      <c r="D82" s="289"/>
      <c r="E82" s="289"/>
    </row>
    <row r="83" spans="1:5" ht="12.75">
      <c r="A83" s="285"/>
      <c r="B83" s="289"/>
      <c r="C83" s="289"/>
      <c r="D83" s="289"/>
      <c r="E83" s="289"/>
    </row>
    <row r="84" spans="1:5" ht="27" customHeight="1">
      <c r="A84" s="210"/>
      <c r="B84" s="210"/>
      <c r="C84" s="210"/>
      <c r="D84" s="210"/>
      <c r="E84" s="210"/>
    </row>
  </sheetData>
  <mergeCells count="15">
    <mergeCell ref="D50:E50"/>
    <mergeCell ref="B4:D4"/>
    <mergeCell ref="D5:E5"/>
    <mergeCell ref="C2:D2"/>
    <mergeCell ref="B3:E3"/>
    <mergeCell ref="A72:E72"/>
    <mergeCell ref="B71:C71"/>
    <mergeCell ref="D71:E71"/>
    <mergeCell ref="C9:E9"/>
    <mergeCell ref="B9:B10"/>
    <mergeCell ref="A9:A10"/>
    <mergeCell ref="C27:E27"/>
    <mergeCell ref="A47:B47"/>
    <mergeCell ref="A48:B48"/>
    <mergeCell ref="A49:B50"/>
  </mergeCells>
  <printOptions/>
  <pageMargins left="0.75" right="0.75" top="0.26" bottom="0.63" header="0.25" footer="0.5"/>
  <pageSetup fitToHeight="1" fitToWidth="1" horizontalDpi="300" verticalDpi="300" orientation="portrait" paperSize="9" scale="7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8"/>
  <sheetViews>
    <sheetView workbookViewId="0" topLeftCell="A1">
      <pane xSplit="2" ySplit="13" topLeftCell="M13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35" sqref="A135:P137"/>
    </sheetView>
  </sheetViews>
  <sheetFormatPr defaultColWidth="9.140625" defaultRowHeight="12.75"/>
  <cols>
    <col min="1" max="1" width="44.8515625" style="89" customWidth="1"/>
    <col min="2" max="2" width="30.57421875" style="89" customWidth="1"/>
    <col min="3" max="3" width="9.8515625" style="89" customWidth="1"/>
    <col min="4" max="4" width="9.421875" style="89" customWidth="1"/>
    <col min="5" max="5" width="19.57421875" style="89" customWidth="1"/>
    <col min="6" max="6" width="10.421875" style="89" customWidth="1"/>
    <col min="7" max="7" width="12.28125" style="89" customWidth="1"/>
    <col min="8" max="8" width="11.140625" style="89" customWidth="1"/>
    <col min="9" max="9" width="12.8515625" style="89" customWidth="1"/>
    <col min="10" max="10" width="7.421875" style="89" customWidth="1"/>
    <col min="11" max="11" width="10.7109375" style="89" customWidth="1"/>
    <col min="12" max="12" width="10.421875" style="89" customWidth="1"/>
    <col min="13" max="13" width="8.421875" style="89" customWidth="1"/>
    <col min="14" max="14" width="12.8515625" style="89" customWidth="1"/>
    <col min="15" max="15" width="13.57421875" style="89" customWidth="1"/>
    <col min="16" max="16" width="12.57421875" style="89" customWidth="1"/>
    <col min="17" max="18" width="13.140625" style="89" customWidth="1"/>
    <col min="19" max="19" width="26.421875" style="89" customWidth="1"/>
    <col min="20" max="16384" width="33.00390625" style="89" customWidth="1"/>
  </cols>
  <sheetData>
    <row r="1" spans="3:18" ht="24.75" customHeight="1">
      <c r="C1" s="33"/>
      <c r="D1" s="33"/>
      <c r="E1" s="33"/>
      <c r="F1" s="33"/>
      <c r="G1" s="33"/>
      <c r="H1" s="33"/>
      <c r="I1" s="90" t="s">
        <v>296</v>
      </c>
      <c r="J1" s="33"/>
      <c r="K1" s="90"/>
      <c r="L1" s="394"/>
      <c r="M1" s="394"/>
      <c r="N1" s="394"/>
      <c r="O1" s="394"/>
      <c r="P1" s="394"/>
      <c r="Q1" s="395"/>
      <c r="R1" s="33"/>
    </row>
    <row r="2" spans="1:16" s="33" customFormat="1" ht="11.25">
      <c r="A2" s="8"/>
      <c r="B2" s="8"/>
      <c r="C2" s="8"/>
      <c r="D2" s="8"/>
      <c r="E2" s="91"/>
      <c r="F2" s="92"/>
      <c r="G2" s="91" t="s">
        <v>112</v>
      </c>
      <c r="H2" s="92"/>
      <c r="I2" s="92"/>
      <c r="J2" s="92"/>
      <c r="K2" s="92"/>
      <c r="L2" s="8"/>
      <c r="M2" s="8"/>
      <c r="N2" s="8"/>
      <c r="O2" s="8"/>
      <c r="P2" s="8"/>
    </row>
    <row r="3" spans="1:17" s="33" customFormat="1" ht="11.25">
      <c r="A3" s="93"/>
      <c r="B3" s="93"/>
      <c r="C3" s="93"/>
      <c r="D3" s="93"/>
      <c r="E3" s="30"/>
      <c r="F3" s="94" t="s">
        <v>227</v>
      </c>
      <c r="G3" s="178"/>
      <c r="H3" s="178"/>
      <c r="I3" s="30"/>
      <c r="J3" s="30"/>
      <c r="K3" s="8"/>
      <c r="L3" s="8"/>
      <c r="M3" s="8"/>
      <c r="N3" s="8"/>
      <c r="O3" s="8"/>
      <c r="P3" s="8"/>
      <c r="Q3" s="8"/>
    </row>
    <row r="4" spans="1:17" s="33" customFormat="1" ht="11.25">
      <c r="A4" s="8"/>
      <c r="B4" s="8"/>
      <c r="C4" s="8"/>
      <c r="D4" s="8"/>
      <c r="E4" s="8"/>
      <c r="F4" s="8"/>
      <c r="G4" s="8"/>
      <c r="H4" s="8"/>
      <c r="I4" s="8"/>
      <c r="J4" s="8"/>
      <c r="K4" s="95" t="s">
        <v>312</v>
      </c>
      <c r="L4" s="8"/>
      <c r="M4" s="8"/>
      <c r="N4" s="8"/>
      <c r="O4" s="8"/>
      <c r="P4" s="8"/>
      <c r="Q4" s="8"/>
    </row>
    <row r="5" spans="1:19" s="33" customFormat="1" ht="11.25">
      <c r="A5" s="396" t="s">
        <v>324</v>
      </c>
      <c r="B5" s="327"/>
      <c r="C5" s="8"/>
      <c r="D5" s="8"/>
      <c r="E5" s="96"/>
      <c r="F5" s="11"/>
      <c r="G5" s="11"/>
      <c r="H5" s="11"/>
      <c r="I5" s="11"/>
      <c r="J5" s="11"/>
      <c r="K5" s="97"/>
      <c r="L5" s="98"/>
      <c r="M5" s="98"/>
      <c r="N5" s="98"/>
      <c r="O5" s="98"/>
      <c r="P5" s="98"/>
      <c r="Q5" s="98"/>
      <c r="R5" s="98"/>
      <c r="S5" s="98"/>
    </row>
    <row r="6" spans="1:17" s="33" customFormat="1" ht="11.25">
      <c r="A6" s="396" t="s">
        <v>315</v>
      </c>
      <c r="B6" s="32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8" ht="11.25">
      <c r="A7" s="99"/>
      <c r="B7" s="100"/>
      <c r="C7" s="101"/>
      <c r="D7" s="99"/>
      <c r="E7" s="99"/>
      <c r="F7" s="99"/>
      <c r="G7" s="99"/>
      <c r="H7" s="10"/>
      <c r="I7" s="10"/>
      <c r="J7" s="10"/>
      <c r="K7" s="102" t="s">
        <v>98</v>
      </c>
      <c r="R7" s="103" t="s">
        <v>82</v>
      </c>
    </row>
    <row r="8" spans="1:18" ht="26.25" customHeight="1">
      <c r="A8" s="385" t="s">
        <v>100</v>
      </c>
      <c r="B8" s="379" t="s">
        <v>310</v>
      </c>
      <c r="C8" s="379"/>
      <c r="D8" s="379"/>
      <c r="E8" s="379"/>
      <c r="F8" s="379"/>
      <c r="G8" s="379"/>
      <c r="H8" s="379"/>
      <c r="I8" s="104"/>
      <c r="J8" s="104"/>
      <c r="K8" s="382" t="s">
        <v>232</v>
      </c>
      <c r="L8" s="383"/>
      <c r="M8" s="383"/>
      <c r="N8" s="383"/>
      <c r="O8" s="383"/>
      <c r="P8" s="384"/>
      <c r="Q8" s="379" t="s">
        <v>225</v>
      </c>
      <c r="R8" s="377" t="s">
        <v>239</v>
      </c>
    </row>
    <row r="9" spans="1:18" ht="12.75" customHeight="1">
      <c r="A9" s="386"/>
      <c r="B9" s="379" t="s">
        <v>228</v>
      </c>
      <c r="C9" s="390" t="s">
        <v>229</v>
      </c>
      <c r="D9" s="390" t="s">
        <v>230</v>
      </c>
      <c r="E9" s="390" t="s">
        <v>243</v>
      </c>
      <c r="F9" s="390" t="s">
        <v>120</v>
      </c>
      <c r="G9" s="390" t="s">
        <v>119</v>
      </c>
      <c r="H9" s="390" t="s">
        <v>121</v>
      </c>
      <c r="I9" s="397" t="s">
        <v>193</v>
      </c>
      <c r="J9" s="397" t="s">
        <v>194</v>
      </c>
      <c r="K9" s="379" t="s">
        <v>231</v>
      </c>
      <c r="L9" s="385" t="s">
        <v>195</v>
      </c>
      <c r="M9" s="385" t="s">
        <v>196</v>
      </c>
      <c r="N9" s="385" t="s">
        <v>197</v>
      </c>
      <c r="O9" s="385" t="s">
        <v>198</v>
      </c>
      <c r="P9" s="385" t="s">
        <v>199</v>
      </c>
      <c r="Q9" s="379"/>
      <c r="R9" s="378"/>
    </row>
    <row r="10" spans="1:18" ht="25.5" customHeight="1">
      <c r="A10" s="386"/>
      <c r="B10" s="379"/>
      <c r="C10" s="392"/>
      <c r="D10" s="392"/>
      <c r="E10" s="390"/>
      <c r="F10" s="390"/>
      <c r="G10" s="390"/>
      <c r="H10" s="390"/>
      <c r="I10" s="398"/>
      <c r="J10" s="398"/>
      <c r="K10" s="380"/>
      <c r="L10" s="386"/>
      <c r="M10" s="386"/>
      <c r="N10" s="386"/>
      <c r="O10" s="386"/>
      <c r="P10" s="386"/>
      <c r="Q10" s="379"/>
      <c r="R10" s="378"/>
    </row>
    <row r="11" spans="1:18" ht="8.25" customHeight="1">
      <c r="A11" s="386"/>
      <c r="B11" s="379"/>
      <c r="C11" s="392"/>
      <c r="D11" s="392"/>
      <c r="E11" s="390"/>
      <c r="F11" s="390"/>
      <c r="G11" s="390"/>
      <c r="H11" s="390"/>
      <c r="I11" s="398"/>
      <c r="J11" s="398"/>
      <c r="K11" s="380"/>
      <c r="L11" s="386"/>
      <c r="M11" s="386"/>
      <c r="N11" s="386"/>
      <c r="O11" s="386"/>
      <c r="P11" s="386"/>
      <c r="Q11" s="379"/>
      <c r="R11" s="378"/>
    </row>
    <row r="12" spans="1:18" ht="74.25" customHeight="1">
      <c r="A12" s="387"/>
      <c r="B12" s="379"/>
      <c r="C12" s="393"/>
      <c r="D12" s="393"/>
      <c r="E12" s="391"/>
      <c r="F12" s="390"/>
      <c r="G12" s="390"/>
      <c r="H12" s="390"/>
      <c r="I12" s="399"/>
      <c r="J12" s="399"/>
      <c r="K12" s="381"/>
      <c r="L12" s="387"/>
      <c r="M12" s="387"/>
      <c r="N12" s="387"/>
      <c r="O12" s="387"/>
      <c r="P12" s="387"/>
      <c r="Q12" s="379"/>
      <c r="R12" s="378"/>
    </row>
    <row r="13" spans="1:18" s="106" customFormat="1" ht="21" customHeight="1">
      <c r="A13" s="104" t="s">
        <v>6</v>
      </c>
      <c r="B13" s="104">
        <v>1</v>
      </c>
      <c r="C13" s="104">
        <v>2</v>
      </c>
      <c r="D13" s="104">
        <v>3</v>
      </c>
      <c r="E13" s="104">
        <v>4</v>
      </c>
      <c r="F13" s="105">
        <v>5</v>
      </c>
      <c r="G13" s="105">
        <v>6</v>
      </c>
      <c r="H13" s="105">
        <v>7</v>
      </c>
      <c r="I13" s="105">
        <v>8</v>
      </c>
      <c r="J13" s="105">
        <v>9</v>
      </c>
      <c r="K13" s="104">
        <v>10</v>
      </c>
      <c r="L13" s="105">
        <v>11</v>
      </c>
      <c r="M13" s="105">
        <v>12</v>
      </c>
      <c r="N13" s="105">
        <v>13</v>
      </c>
      <c r="O13" s="105">
        <v>14</v>
      </c>
      <c r="P13" s="105">
        <v>15</v>
      </c>
      <c r="Q13" s="105">
        <v>16</v>
      </c>
      <c r="R13" s="105">
        <v>17</v>
      </c>
    </row>
    <row r="14" spans="1:18" ht="30" customHeight="1">
      <c r="A14" s="107" t="s">
        <v>146</v>
      </c>
      <c r="B14" s="108"/>
      <c r="C14" s="109" t="s">
        <v>98</v>
      </c>
      <c r="D14" s="109" t="s">
        <v>98</v>
      </c>
      <c r="E14" s="109"/>
      <c r="F14" s="109"/>
      <c r="G14" s="109"/>
      <c r="H14" s="109"/>
      <c r="I14" s="109"/>
      <c r="J14" s="109"/>
      <c r="K14" s="109" t="s">
        <v>98</v>
      </c>
      <c r="L14" s="109"/>
      <c r="M14" s="109"/>
      <c r="N14" s="109"/>
      <c r="O14" s="109"/>
      <c r="P14" s="109"/>
      <c r="Q14" s="110"/>
      <c r="R14" s="110"/>
    </row>
    <row r="15" spans="1:18" ht="21" customHeight="1">
      <c r="A15" s="111" t="s">
        <v>311</v>
      </c>
      <c r="B15" s="49"/>
      <c r="C15" s="109" t="s">
        <v>98</v>
      </c>
      <c r="D15" s="109" t="s">
        <v>98</v>
      </c>
      <c r="E15" s="109" t="s">
        <v>98</v>
      </c>
      <c r="F15" s="109"/>
      <c r="G15" s="109"/>
      <c r="H15" s="109"/>
      <c r="I15" s="109"/>
      <c r="J15" s="109"/>
      <c r="K15" s="109" t="s">
        <v>98</v>
      </c>
      <c r="L15" s="109"/>
      <c r="M15" s="109"/>
      <c r="N15" s="109"/>
      <c r="O15" s="109"/>
      <c r="P15" s="109"/>
      <c r="Q15" s="110"/>
      <c r="R15" s="110"/>
    </row>
    <row r="16" spans="1:18" s="113" customFormat="1" ht="11.25">
      <c r="A16" s="112" t="s">
        <v>122</v>
      </c>
      <c r="B16" s="49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3"/>
      <c r="R16" s="3"/>
    </row>
    <row r="17" spans="1:18" s="113" customFormat="1" ht="11.25">
      <c r="A17" s="109" t="s">
        <v>297</v>
      </c>
      <c r="B17" s="5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9"/>
      <c r="N17" s="107"/>
      <c r="O17" s="107"/>
      <c r="P17" s="107"/>
      <c r="Q17" s="3"/>
      <c r="R17" s="3"/>
    </row>
    <row r="18" spans="1:18" s="113" customFormat="1" ht="11.25">
      <c r="A18" s="109" t="s">
        <v>189</v>
      </c>
      <c r="B18" s="5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9"/>
      <c r="N18" s="107"/>
      <c r="O18" s="107"/>
      <c r="P18" s="107"/>
      <c r="Q18" s="3"/>
      <c r="R18" s="3"/>
    </row>
    <row r="19" spans="1:18" ht="11.25">
      <c r="A19" s="109" t="s">
        <v>115</v>
      </c>
      <c r="B19" s="114"/>
      <c r="C19" s="109" t="s">
        <v>98</v>
      </c>
      <c r="D19" s="109" t="s">
        <v>98</v>
      </c>
      <c r="E19" s="109" t="s">
        <v>98</v>
      </c>
      <c r="F19" s="109"/>
      <c r="G19" s="109"/>
      <c r="H19" s="109"/>
      <c r="I19" s="109"/>
      <c r="J19" s="109"/>
      <c r="K19" s="109" t="s">
        <v>98</v>
      </c>
      <c r="L19" s="109"/>
      <c r="M19" s="109"/>
      <c r="N19" s="109"/>
      <c r="O19" s="109"/>
      <c r="P19" s="109"/>
      <c r="Q19" s="110"/>
      <c r="R19" s="110"/>
    </row>
    <row r="20" spans="1:18" s="113" customFormat="1" ht="17.25" customHeight="1">
      <c r="A20" s="109" t="s">
        <v>116</v>
      </c>
      <c r="B20" s="2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9"/>
      <c r="N20" s="107"/>
      <c r="O20" s="107"/>
      <c r="P20" s="107"/>
      <c r="Q20" s="3"/>
      <c r="R20" s="3"/>
    </row>
    <row r="21" spans="1:18" s="113" customFormat="1" ht="15" customHeight="1">
      <c r="A21" s="109" t="s">
        <v>113</v>
      </c>
      <c r="B21" s="111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9"/>
      <c r="N21" s="107"/>
      <c r="O21" s="107"/>
      <c r="P21" s="107"/>
      <c r="Q21" s="3"/>
      <c r="R21" s="3"/>
    </row>
    <row r="22" spans="1:18" s="113" customFormat="1" ht="15.75" customHeight="1">
      <c r="A22" s="109" t="s">
        <v>117</v>
      </c>
      <c r="B22" s="109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9"/>
      <c r="N22" s="107"/>
      <c r="O22" s="107"/>
      <c r="P22" s="107"/>
      <c r="Q22" s="3"/>
      <c r="R22" s="3"/>
    </row>
    <row r="23" spans="1:18" s="113" customFormat="1" ht="15.75" customHeight="1">
      <c r="A23" s="112" t="s">
        <v>123</v>
      </c>
      <c r="B23" s="109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9"/>
      <c r="N23" s="107"/>
      <c r="O23" s="107"/>
      <c r="P23" s="107"/>
      <c r="Q23" s="3"/>
      <c r="R23" s="3"/>
    </row>
    <row r="24" spans="1:18" s="113" customFormat="1" ht="19.5" customHeight="1">
      <c r="A24" s="109" t="s">
        <v>298</v>
      </c>
      <c r="B24" s="109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9"/>
      <c r="N24" s="107"/>
      <c r="O24" s="107"/>
      <c r="P24" s="107"/>
      <c r="Q24" s="3"/>
      <c r="R24" s="3"/>
    </row>
    <row r="25" spans="1:18" s="113" customFormat="1" ht="18" customHeight="1">
      <c r="A25" s="112" t="s">
        <v>124</v>
      </c>
      <c r="B25" s="109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9"/>
      <c r="N25" s="107"/>
      <c r="O25" s="107"/>
      <c r="P25" s="107"/>
      <c r="Q25" s="3"/>
      <c r="R25" s="3"/>
    </row>
    <row r="26" spans="1:18" s="113" customFormat="1" ht="18" customHeight="1">
      <c r="A26" s="112" t="s">
        <v>151</v>
      </c>
      <c r="B26" s="109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9"/>
      <c r="N26" s="107"/>
      <c r="O26" s="107"/>
      <c r="P26" s="107"/>
      <c r="Q26" s="3"/>
      <c r="R26" s="3"/>
    </row>
    <row r="27" spans="1:18" s="113" customFormat="1" ht="18.75" customHeight="1">
      <c r="A27" s="115" t="s">
        <v>147</v>
      </c>
      <c r="B27" s="109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9"/>
      <c r="N27" s="107"/>
      <c r="O27" s="107"/>
      <c r="P27" s="107"/>
      <c r="Q27" s="3"/>
      <c r="R27" s="3"/>
    </row>
    <row r="28" spans="1:18" s="113" customFormat="1" ht="11.25">
      <c r="A28" s="163" t="s">
        <v>311</v>
      </c>
      <c r="B28" s="109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9"/>
      <c r="N28" s="107"/>
      <c r="O28" s="107"/>
      <c r="P28" s="107"/>
      <c r="Q28" s="3"/>
      <c r="R28" s="3"/>
    </row>
    <row r="29" spans="1:18" s="113" customFormat="1" ht="21.75" customHeight="1">
      <c r="A29" s="163" t="s">
        <v>330</v>
      </c>
      <c r="B29" s="172" t="s">
        <v>364</v>
      </c>
      <c r="C29" s="172" t="s">
        <v>509</v>
      </c>
      <c r="D29" s="172" t="s">
        <v>510</v>
      </c>
      <c r="E29" s="109" t="s">
        <v>503</v>
      </c>
      <c r="F29" s="172" t="s">
        <v>399</v>
      </c>
      <c r="G29" s="107"/>
      <c r="H29" s="107"/>
      <c r="I29" s="173">
        <v>185558</v>
      </c>
      <c r="J29" s="172" t="s">
        <v>433</v>
      </c>
      <c r="K29" s="173">
        <v>334004</v>
      </c>
      <c r="L29" s="107"/>
      <c r="M29" s="305">
        <v>1</v>
      </c>
      <c r="N29" s="172" t="s">
        <v>435</v>
      </c>
      <c r="O29" s="173">
        <v>283316</v>
      </c>
      <c r="P29" s="173">
        <v>334004</v>
      </c>
      <c r="Q29" s="175">
        <f>P29/38338578.98</f>
        <v>0.00871195565631786</v>
      </c>
      <c r="R29" s="175">
        <v>0.0030696112489660876</v>
      </c>
    </row>
    <row r="30" spans="1:18" s="113" customFormat="1" ht="21.75" customHeight="1">
      <c r="A30" s="163" t="s">
        <v>331</v>
      </c>
      <c r="B30" s="172" t="s">
        <v>365</v>
      </c>
      <c r="C30" s="172" t="s">
        <v>509</v>
      </c>
      <c r="D30" s="172" t="s">
        <v>510</v>
      </c>
      <c r="E30" s="109" t="s">
        <v>503</v>
      </c>
      <c r="F30" s="172" t="s">
        <v>400</v>
      </c>
      <c r="G30" s="115"/>
      <c r="H30" s="115"/>
      <c r="I30" s="173">
        <v>120000</v>
      </c>
      <c r="J30" s="172" t="s">
        <v>433</v>
      </c>
      <c r="K30" s="173">
        <v>224400</v>
      </c>
      <c r="L30" s="107"/>
      <c r="M30" s="305">
        <v>1</v>
      </c>
      <c r="N30" s="172" t="s">
        <v>435</v>
      </c>
      <c r="O30" s="173">
        <v>258000</v>
      </c>
      <c r="P30" s="173">
        <v>224400</v>
      </c>
      <c r="Q30" s="175">
        <f aca="true" t="shared" si="0" ref="Q30:Q80">P30/38338578.98</f>
        <v>0.005853112086315517</v>
      </c>
      <c r="R30" s="175">
        <v>0.0060826945363564935</v>
      </c>
    </row>
    <row r="31" spans="1:18" s="113" customFormat="1" ht="21.75" customHeight="1">
      <c r="A31" s="163" t="s">
        <v>332</v>
      </c>
      <c r="B31" s="172" t="s">
        <v>366</v>
      </c>
      <c r="C31" s="172" t="s">
        <v>509</v>
      </c>
      <c r="D31" s="172" t="s">
        <v>510</v>
      </c>
      <c r="E31" s="109" t="s">
        <v>504</v>
      </c>
      <c r="F31" s="172" t="s">
        <v>401</v>
      </c>
      <c r="G31" s="107"/>
      <c r="H31" s="107"/>
      <c r="I31" s="173">
        <v>43429</v>
      </c>
      <c r="J31" s="172" t="s">
        <v>433</v>
      </c>
      <c r="K31" s="173">
        <v>256340</v>
      </c>
      <c r="L31" s="107"/>
      <c r="M31" s="305">
        <v>1</v>
      </c>
      <c r="N31" s="172" t="s">
        <v>435</v>
      </c>
      <c r="O31" s="173">
        <f>403560</f>
        <v>403560</v>
      </c>
      <c r="P31" s="173">
        <v>256340</v>
      </c>
      <c r="Q31" s="175">
        <f t="shared" si="0"/>
        <v>0.006686215473289303</v>
      </c>
      <c r="R31" s="175">
        <v>0.000522265070670597</v>
      </c>
    </row>
    <row r="32" spans="1:18" s="113" customFormat="1" ht="21.75" customHeight="1">
      <c r="A32" s="163" t="s">
        <v>333</v>
      </c>
      <c r="B32" s="172" t="s">
        <v>367</v>
      </c>
      <c r="C32" s="172" t="s">
        <v>509</v>
      </c>
      <c r="D32" s="172" t="s">
        <v>510</v>
      </c>
      <c r="E32" s="109" t="s">
        <v>503</v>
      </c>
      <c r="F32" s="172" t="s">
        <v>402</v>
      </c>
      <c r="G32" s="107"/>
      <c r="H32" s="107"/>
      <c r="I32" s="173">
        <v>15000</v>
      </c>
      <c r="J32" s="172" t="s">
        <v>433</v>
      </c>
      <c r="K32" s="173">
        <v>132300</v>
      </c>
      <c r="L32" s="107"/>
      <c r="M32" s="305">
        <v>1</v>
      </c>
      <c r="N32" s="172" t="s">
        <v>435</v>
      </c>
      <c r="O32" s="173">
        <v>123600</v>
      </c>
      <c r="P32" s="173">
        <v>132300</v>
      </c>
      <c r="Q32" s="175">
        <f t="shared" si="0"/>
        <v>0.003450832125755539</v>
      </c>
      <c r="R32" s="175">
        <v>0.003109693183158648</v>
      </c>
    </row>
    <row r="33" spans="1:18" s="113" customFormat="1" ht="21.75" customHeight="1">
      <c r="A33" s="163" t="s">
        <v>334</v>
      </c>
      <c r="B33" s="172" t="s">
        <v>368</v>
      </c>
      <c r="C33" s="172" t="s">
        <v>509</v>
      </c>
      <c r="D33" s="172" t="s">
        <v>510</v>
      </c>
      <c r="E33" s="109" t="s">
        <v>505</v>
      </c>
      <c r="F33" s="172" t="s">
        <v>403</v>
      </c>
      <c r="G33" s="107"/>
      <c r="H33" s="107"/>
      <c r="I33" s="173">
        <v>107441</v>
      </c>
      <c r="J33" s="172" t="s">
        <v>433</v>
      </c>
      <c r="K33" s="173">
        <v>856305</v>
      </c>
      <c r="L33" s="107"/>
      <c r="M33" s="305">
        <v>1</v>
      </c>
      <c r="N33" s="172" t="s">
        <v>435</v>
      </c>
      <c r="O33" s="173">
        <v>662993</v>
      </c>
      <c r="P33" s="173">
        <v>856305</v>
      </c>
      <c r="Q33" s="175">
        <f t="shared" si="0"/>
        <v>0.022335334871089164</v>
      </c>
      <c r="R33" s="175">
        <v>0.002455450915458268</v>
      </c>
    </row>
    <row r="34" spans="1:18" s="113" customFormat="1" ht="21.75" customHeight="1">
      <c r="A34" s="163" t="s">
        <v>335</v>
      </c>
      <c r="B34" s="172" t="s">
        <v>369</v>
      </c>
      <c r="C34" s="172" t="s">
        <v>509</v>
      </c>
      <c r="D34" s="172" t="s">
        <v>510</v>
      </c>
      <c r="E34" s="109" t="s">
        <v>503</v>
      </c>
      <c r="F34" s="172" t="s">
        <v>404</v>
      </c>
      <c r="G34" s="107"/>
      <c r="H34" s="107"/>
      <c r="I34" s="173">
        <v>17405</v>
      </c>
      <c r="J34" s="172" t="s">
        <v>433</v>
      </c>
      <c r="K34" s="173">
        <v>72588</v>
      </c>
      <c r="L34" s="107"/>
      <c r="M34" s="305">
        <v>1</v>
      </c>
      <c r="N34" s="172" t="s">
        <v>435</v>
      </c>
      <c r="O34" s="173">
        <v>72579</v>
      </c>
      <c r="P34" s="173">
        <v>72588</v>
      </c>
      <c r="Q34" s="175">
        <f t="shared" si="0"/>
        <v>0.0018933409096322225</v>
      </c>
      <c r="R34" s="175">
        <v>0.005044927536231884</v>
      </c>
    </row>
    <row r="35" spans="1:18" s="113" customFormat="1" ht="21.75" customHeight="1">
      <c r="A35" s="163" t="s">
        <v>336</v>
      </c>
      <c r="B35" s="172" t="s">
        <v>370</v>
      </c>
      <c r="C35" s="172" t="s">
        <v>509</v>
      </c>
      <c r="D35" s="172" t="s">
        <v>510</v>
      </c>
      <c r="E35" s="109" t="s">
        <v>505</v>
      </c>
      <c r="F35" s="172" t="s">
        <v>405</v>
      </c>
      <c r="G35" s="107"/>
      <c r="H35" s="107"/>
      <c r="I35" s="173">
        <v>81170</v>
      </c>
      <c r="J35" s="172" t="s">
        <v>433</v>
      </c>
      <c r="K35" s="173">
        <v>753258</v>
      </c>
      <c r="L35" s="107"/>
      <c r="M35" s="305">
        <v>1</v>
      </c>
      <c r="N35" s="172" t="s">
        <v>435</v>
      </c>
      <c r="O35" s="173">
        <v>1185894</v>
      </c>
      <c r="P35" s="173">
        <v>753258</v>
      </c>
      <c r="Q35" s="175">
        <f t="shared" si="0"/>
        <v>0.01964752007091735</v>
      </c>
      <c r="R35" s="175">
        <v>0.00442130113930345</v>
      </c>
    </row>
    <row r="36" spans="1:18" s="113" customFormat="1" ht="21.75" customHeight="1">
      <c r="A36" s="163" t="s">
        <v>337</v>
      </c>
      <c r="B36" s="172" t="s">
        <v>371</v>
      </c>
      <c r="C36" s="172" t="s">
        <v>509</v>
      </c>
      <c r="D36" s="172" t="s">
        <v>510</v>
      </c>
      <c r="E36" s="109" t="s">
        <v>503</v>
      </c>
      <c r="F36" s="172" t="s">
        <v>406</v>
      </c>
      <c r="G36" s="115"/>
      <c r="H36" s="115"/>
      <c r="I36" s="173">
        <v>92020</v>
      </c>
      <c r="J36" s="172" t="s">
        <v>433</v>
      </c>
      <c r="K36" s="173">
        <v>1230307</v>
      </c>
      <c r="L36" s="107"/>
      <c r="M36" s="305">
        <v>1</v>
      </c>
      <c r="N36" s="172" t="s">
        <v>435</v>
      </c>
      <c r="O36" s="173">
        <v>1600228</v>
      </c>
      <c r="P36" s="173">
        <v>1230307</v>
      </c>
      <c r="Q36" s="175">
        <f t="shared" si="0"/>
        <v>0.03209057384838941</v>
      </c>
      <c r="R36" s="175">
        <v>0.0036808</v>
      </c>
    </row>
    <row r="37" spans="1:18" s="113" customFormat="1" ht="21.75" customHeight="1">
      <c r="A37" s="163" t="s">
        <v>338</v>
      </c>
      <c r="B37" s="172" t="s">
        <v>372</v>
      </c>
      <c r="C37" s="172" t="s">
        <v>509</v>
      </c>
      <c r="D37" s="172" t="s">
        <v>510</v>
      </c>
      <c r="E37" s="109" t="s">
        <v>503</v>
      </c>
      <c r="F37" s="172" t="s">
        <v>407</v>
      </c>
      <c r="G37" s="115"/>
      <c r="H37" s="115"/>
      <c r="I37" s="173">
        <v>8972</v>
      </c>
      <c r="J37" s="172" t="s">
        <v>433</v>
      </c>
      <c r="K37" s="173">
        <v>161496</v>
      </c>
      <c r="L37" s="107"/>
      <c r="M37" s="305">
        <v>1</v>
      </c>
      <c r="N37" s="172" t="s">
        <v>435</v>
      </c>
      <c r="O37" s="173"/>
      <c r="P37" s="173">
        <v>161496</v>
      </c>
      <c r="Q37" s="175">
        <f t="shared" si="0"/>
        <v>0.00421236269826921</v>
      </c>
      <c r="R37" s="175">
        <v>0.0007518267748206743</v>
      </c>
    </row>
    <row r="38" spans="1:18" s="113" customFormat="1" ht="21.75" customHeight="1">
      <c r="A38" s="163" t="s">
        <v>339</v>
      </c>
      <c r="B38" s="172" t="s">
        <v>373</v>
      </c>
      <c r="C38" s="172" t="s">
        <v>509</v>
      </c>
      <c r="D38" s="172" t="s">
        <v>510</v>
      </c>
      <c r="E38" s="109" t="s">
        <v>504</v>
      </c>
      <c r="F38" s="172" t="s">
        <v>408</v>
      </c>
      <c r="G38" s="107"/>
      <c r="H38" s="107"/>
      <c r="I38" s="173">
        <v>146062</v>
      </c>
      <c r="J38" s="172" t="s">
        <v>433</v>
      </c>
      <c r="K38" s="173">
        <v>1272200</v>
      </c>
      <c r="L38" s="107"/>
      <c r="M38" s="305">
        <v>1</v>
      </c>
      <c r="N38" s="172" t="s">
        <v>435</v>
      </c>
      <c r="O38" s="173">
        <v>2265422</v>
      </c>
      <c r="P38" s="173">
        <v>1272200</v>
      </c>
      <c r="Q38" s="175">
        <f t="shared" si="0"/>
        <v>0.03318328518810428</v>
      </c>
      <c r="R38" s="175">
        <v>0.0009737467705329888</v>
      </c>
    </row>
    <row r="39" spans="1:18" s="113" customFormat="1" ht="21.75" customHeight="1">
      <c r="A39" s="163" t="s">
        <v>340</v>
      </c>
      <c r="B39" s="172" t="s">
        <v>374</v>
      </c>
      <c r="C39" s="172" t="s">
        <v>509</v>
      </c>
      <c r="D39" s="172" t="s">
        <v>510</v>
      </c>
      <c r="E39" s="109" t="s">
        <v>503</v>
      </c>
      <c r="F39" s="172" t="s">
        <v>409</v>
      </c>
      <c r="G39" s="115"/>
      <c r="H39" s="115"/>
      <c r="I39" s="173">
        <v>200450</v>
      </c>
      <c r="J39" s="172" t="s">
        <v>433</v>
      </c>
      <c r="K39" s="173">
        <v>655472</v>
      </c>
      <c r="L39" s="107"/>
      <c r="M39" s="305">
        <v>1</v>
      </c>
      <c r="N39" s="172" t="s">
        <v>435</v>
      </c>
      <c r="O39" s="173"/>
      <c r="P39" s="173">
        <v>655472</v>
      </c>
      <c r="Q39" s="175">
        <f t="shared" si="0"/>
        <v>0.017096929970772747</v>
      </c>
      <c r="R39" s="175">
        <v>0.009923267326732673</v>
      </c>
    </row>
    <row r="40" spans="1:18" s="113" customFormat="1" ht="22.5">
      <c r="A40" s="163" t="s">
        <v>341</v>
      </c>
      <c r="B40" s="172" t="s">
        <v>375</v>
      </c>
      <c r="C40" s="172" t="s">
        <v>509</v>
      </c>
      <c r="D40" s="172" t="s">
        <v>510</v>
      </c>
      <c r="E40" s="109" t="s">
        <v>503</v>
      </c>
      <c r="F40" s="172" t="s">
        <v>410</v>
      </c>
      <c r="G40" s="115"/>
      <c r="H40" s="115"/>
      <c r="I40" s="173">
        <v>160000</v>
      </c>
      <c r="J40" s="172" t="s">
        <v>433</v>
      </c>
      <c r="K40" s="173">
        <v>190400</v>
      </c>
      <c r="L40" s="107"/>
      <c r="M40" s="305">
        <v>1</v>
      </c>
      <c r="N40" s="172" t="s">
        <v>435</v>
      </c>
      <c r="O40" s="173"/>
      <c r="P40" s="173">
        <v>190400</v>
      </c>
      <c r="Q40" s="175">
        <f t="shared" si="0"/>
        <v>0.004966276921722257</v>
      </c>
      <c r="R40" s="175">
        <v>0.01229077924999975</v>
      </c>
    </row>
    <row r="41" spans="1:18" s="113" customFormat="1" ht="22.5">
      <c r="A41" s="163" t="s">
        <v>342</v>
      </c>
      <c r="B41" s="172" t="s">
        <v>376</v>
      </c>
      <c r="C41" s="172" t="s">
        <v>509</v>
      </c>
      <c r="D41" s="172" t="s">
        <v>510</v>
      </c>
      <c r="E41" s="109" t="s">
        <v>504</v>
      </c>
      <c r="F41" s="172" t="s">
        <v>411</v>
      </c>
      <c r="G41" s="107"/>
      <c r="H41" s="107"/>
      <c r="I41" s="173">
        <v>58997</v>
      </c>
      <c r="J41" s="172" t="s">
        <v>433</v>
      </c>
      <c r="K41" s="173">
        <v>1562830</v>
      </c>
      <c r="L41" s="107"/>
      <c r="M41" s="305">
        <v>1</v>
      </c>
      <c r="N41" s="172" t="s">
        <v>435</v>
      </c>
      <c r="O41" s="173">
        <v>1802948</v>
      </c>
      <c r="P41" s="173">
        <v>1562830</v>
      </c>
      <c r="Q41" s="175">
        <f t="shared" si="0"/>
        <v>0.04076390000827308</v>
      </c>
      <c r="R41" s="175">
        <v>0.0030254871794871793</v>
      </c>
    </row>
    <row r="42" spans="1:18" s="113" customFormat="1" ht="22.5">
      <c r="A42" s="163" t="s">
        <v>343</v>
      </c>
      <c r="B42" s="172" t="s">
        <v>377</v>
      </c>
      <c r="C42" s="172" t="s">
        <v>509</v>
      </c>
      <c r="D42" s="172" t="s">
        <v>510</v>
      </c>
      <c r="E42" s="109" t="s">
        <v>503</v>
      </c>
      <c r="F42" s="172" t="s">
        <v>412</v>
      </c>
      <c r="G42" s="107"/>
      <c r="H42" s="107"/>
      <c r="I42" s="173">
        <v>24333</v>
      </c>
      <c r="J42" s="172" t="s">
        <v>433</v>
      </c>
      <c r="K42" s="173">
        <v>231419</v>
      </c>
      <c r="L42" s="107"/>
      <c r="M42" s="305">
        <v>1</v>
      </c>
      <c r="N42" s="172" t="s">
        <v>435</v>
      </c>
      <c r="O42" s="173">
        <v>489861</v>
      </c>
      <c r="P42" s="173">
        <v>231419</v>
      </c>
      <c r="Q42" s="175">
        <f t="shared" si="0"/>
        <v>0.006036191381029637</v>
      </c>
      <c r="R42" s="175">
        <v>0.0024333019466415574</v>
      </c>
    </row>
    <row r="43" spans="1:18" s="113" customFormat="1" ht="22.5">
      <c r="A43" s="163" t="s">
        <v>344</v>
      </c>
      <c r="B43" s="172" t="s">
        <v>378</v>
      </c>
      <c r="C43" s="172" t="s">
        <v>509</v>
      </c>
      <c r="D43" s="172" t="s">
        <v>510</v>
      </c>
      <c r="E43" s="109" t="s">
        <v>503</v>
      </c>
      <c r="F43" s="172" t="s">
        <v>413</v>
      </c>
      <c r="G43" s="115"/>
      <c r="H43" s="115"/>
      <c r="I43" s="173">
        <v>375000</v>
      </c>
      <c r="J43" s="172" t="s">
        <v>433</v>
      </c>
      <c r="K43" s="173">
        <v>543750</v>
      </c>
      <c r="L43" s="107"/>
      <c r="M43" s="305">
        <v>1</v>
      </c>
      <c r="N43" s="172" t="s">
        <v>435</v>
      </c>
      <c r="O43" s="173">
        <v>592500</v>
      </c>
      <c r="P43" s="173">
        <v>543750</v>
      </c>
      <c r="Q43" s="175">
        <f t="shared" si="0"/>
        <v>0.014182841786693682</v>
      </c>
      <c r="R43" s="175">
        <v>0.04688587752358547</v>
      </c>
    </row>
    <row r="44" spans="1:18" s="113" customFormat="1" ht="22.5">
      <c r="A44" s="163" t="s">
        <v>345</v>
      </c>
      <c r="B44" s="172" t="s">
        <v>379</v>
      </c>
      <c r="C44" s="172" t="s">
        <v>509</v>
      </c>
      <c r="D44" s="172" t="s">
        <v>510</v>
      </c>
      <c r="E44" s="109" t="s">
        <v>503</v>
      </c>
      <c r="F44" s="172" t="s">
        <v>414</v>
      </c>
      <c r="G44" s="115"/>
      <c r="H44" s="115"/>
      <c r="I44" s="173">
        <v>19007</v>
      </c>
      <c r="J44" s="172" t="s">
        <v>433</v>
      </c>
      <c r="K44" s="173">
        <v>174484</v>
      </c>
      <c r="L44" s="107"/>
      <c r="M44" s="305">
        <v>1</v>
      </c>
      <c r="N44" s="172" t="s">
        <v>435</v>
      </c>
      <c r="O44" s="173"/>
      <c r="P44" s="173">
        <v>174484</v>
      </c>
      <c r="Q44" s="175">
        <f t="shared" si="0"/>
        <v>0.004551133731143835</v>
      </c>
      <c r="R44" s="175">
        <v>0.0025342666666666666</v>
      </c>
    </row>
    <row r="45" spans="1:18" s="113" customFormat="1" ht="22.5">
      <c r="A45" s="163" t="s">
        <v>346</v>
      </c>
      <c r="B45" s="172" t="s">
        <v>380</v>
      </c>
      <c r="C45" s="172" t="s">
        <v>509</v>
      </c>
      <c r="D45" s="172" t="s">
        <v>510</v>
      </c>
      <c r="E45" s="109" t="s">
        <v>503</v>
      </c>
      <c r="F45" s="172" t="s">
        <v>415</v>
      </c>
      <c r="G45" s="107"/>
      <c r="H45" s="107"/>
      <c r="I45" s="173">
        <v>8107</v>
      </c>
      <c r="J45" s="172" t="s">
        <v>433</v>
      </c>
      <c r="K45" s="173">
        <v>563481</v>
      </c>
      <c r="L45" s="107"/>
      <c r="M45" s="305">
        <v>1</v>
      </c>
      <c r="N45" s="172" t="s">
        <v>435</v>
      </c>
      <c r="O45" s="173">
        <v>1044104</v>
      </c>
      <c r="P45" s="173">
        <v>563481</v>
      </c>
      <c r="Q45" s="175">
        <f t="shared" si="0"/>
        <v>0.014697493099416906</v>
      </c>
      <c r="R45" s="175">
        <v>0.0006421526013437916</v>
      </c>
    </row>
    <row r="46" spans="1:18" s="113" customFormat="1" ht="22.5">
      <c r="A46" s="163" t="s">
        <v>347</v>
      </c>
      <c r="B46" s="172" t="s">
        <v>381</v>
      </c>
      <c r="C46" s="172" t="s">
        <v>509</v>
      </c>
      <c r="D46" s="172" t="s">
        <v>510</v>
      </c>
      <c r="E46" s="109" t="s">
        <v>503</v>
      </c>
      <c r="F46" s="172" t="s">
        <v>416</v>
      </c>
      <c r="G46" s="115"/>
      <c r="H46" s="115"/>
      <c r="I46" s="173">
        <v>106833</v>
      </c>
      <c r="J46" s="172" t="s">
        <v>433</v>
      </c>
      <c r="K46" s="173">
        <v>867484</v>
      </c>
      <c r="L46" s="107"/>
      <c r="M46" s="305">
        <v>1</v>
      </c>
      <c r="N46" s="172" t="s">
        <v>435</v>
      </c>
      <c r="O46" s="173">
        <v>1229648</v>
      </c>
      <c r="P46" s="173">
        <v>867484</v>
      </c>
      <c r="Q46" s="175">
        <f t="shared" si="0"/>
        <v>0.02262692105652999</v>
      </c>
      <c r="R46" s="175">
        <v>0.0009712090909090909</v>
      </c>
    </row>
    <row r="47" spans="1:18" s="113" customFormat="1" ht="22.5">
      <c r="A47" s="163" t="s">
        <v>348</v>
      </c>
      <c r="B47" s="172" t="s">
        <v>382</v>
      </c>
      <c r="C47" s="172" t="s">
        <v>509</v>
      </c>
      <c r="D47" s="172" t="s">
        <v>510</v>
      </c>
      <c r="E47" s="109" t="s">
        <v>503</v>
      </c>
      <c r="F47" s="172" t="s">
        <v>417</v>
      </c>
      <c r="G47" s="115"/>
      <c r="H47" s="115"/>
      <c r="I47" s="173">
        <v>3856</v>
      </c>
      <c r="J47" s="172" t="s">
        <v>433</v>
      </c>
      <c r="K47" s="173">
        <v>332696</v>
      </c>
      <c r="L47" s="107"/>
      <c r="M47" s="305">
        <v>1</v>
      </c>
      <c r="N47" s="172" t="s">
        <v>435</v>
      </c>
      <c r="O47" s="173">
        <v>370292</v>
      </c>
      <c r="P47" s="173">
        <v>332696</v>
      </c>
      <c r="Q47" s="175">
        <f t="shared" si="0"/>
        <v>0.008677838585868214</v>
      </c>
      <c r="R47" s="175">
        <v>0.0006426666666666667</v>
      </c>
    </row>
    <row r="48" spans="1:18" s="113" customFormat="1" ht="22.5">
      <c r="A48" s="163" t="s">
        <v>349</v>
      </c>
      <c r="B48" s="172" t="s">
        <v>383</v>
      </c>
      <c r="C48" s="172" t="s">
        <v>509</v>
      </c>
      <c r="D48" s="172" t="s">
        <v>510</v>
      </c>
      <c r="E48" s="109" t="s">
        <v>503</v>
      </c>
      <c r="F48" s="172" t="s">
        <v>418</v>
      </c>
      <c r="G48" s="107"/>
      <c r="H48" s="107"/>
      <c r="I48" s="173">
        <v>323</v>
      </c>
      <c r="J48" s="172" t="s">
        <v>433</v>
      </c>
      <c r="K48" s="173">
        <v>29070</v>
      </c>
      <c r="L48" s="107"/>
      <c r="M48" s="305">
        <v>1</v>
      </c>
      <c r="N48" s="172" t="s">
        <v>435</v>
      </c>
      <c r="O48" s="173">
        <v>264523</v>
      </c>
      <c r="P48" s="173">
        <v>29070</v>
      </c>
      <c r="Q48" s="175">
        <f t="shared" si="0"/>
        <v>0.0007582440657272374</v>
      </c>
      <c r="R48" s="175">
        <v>7.55886908085556E-05</v>
      </c>
    </row>
    <row r="49" spans="1:18" s="113" customFormat="1" ht="22.5">
      <c r="A49" s="163" t="s">
        <v>350</v>
      </c>
      <c r="B49" s="172" t="s">
        <v>384</v>
      </c>
      <c r="C49" s="172" t="s">
        <v>509</v>
      </c>
      <c r="D49" s="172" t="s">
        <v>510</v>
      </c>
      <c r="E49" s="109" t="s">
        <v>503</v>
      </c>
      <c r="F49" s="172" t="s">
        <v>419</v>
      </c>
      <c r="G49" s="107"/>
      <c r="H49" s="107"/>
      <c r="I49" s="173">
        <v>39407</v>
      </c>
      <c r="J49" s="172" t="s">
        <v>433</v>
      </c>
      <c r="K49" s="173">
        <v>411606</v>
      </c>
      <c r="L49" s="107"/>
      <c r="M49" s="305">
        <v>1</v>
      </c>
      <c r="N49" s="172" t="s">
        <v>435</v>
      </c>
      <c r="O49" s="173">
        <v>664402</v>
      </c>
      <c r="P49" s="173">
        <v>411606</v>
      </c>
      <c r="Q49" s="175">
        <f t="shared" si="0"/>
        <v>0.010736078669340395</v>
      </c>
      <c r="R49" s="175">
        <v>0.0021950142035081794</v>
      </c>
    </row>
    <row r="50" spans="1:18" s="113" customFormat="1" ht="22.5">
      <c r="A50" s="163" t="s">
        <v>351</v>
      </c>
      <c r="B50" s="172" t="s">
        <v>385</v>
      </c>
      <c r="C50" s="172" t="s">
        <v>509</v>
      </c>
      <c r="D50" s="172" t="s">
        <v>510</v>
      </c>
      <c r="E50" s="109" t="s">
        <v>504</v>
      </c>
      <c r="F50" s="172" t="s">
        <v>420</v>
      </c>
      <c r="G50" s="107"/>
      <c r="H50" s="107"/>
      <c r="I50" s="173">
        <v>40000</v>
      </c>
      <c r="J50" s="172" t="s">
        <v>433</v>
      </c>
      <c r="K50" s="173">
        <v>82800</v>
      </c>
      <c r="L50" s="107"/>
      <c r="M50" s="305">
        <v>1</v>
      </c>
      <c r="N50" s="172" t="s">
        <v>435</v>
      </c>
      <c r="O50" s="173">
        <v>61000</v>
      </c>
      <c r="P50" s="173">
        <v>82800</v>
      </c>
      <c r="Q50" s="175">
        <f t="shared" si="0"/>
        <v>0.0021597044596565274</v>
      </c>
      <c r="R50" s="175">
        <v>0.003315258543752793</v>
      </c>
    </row>
    <row r="51" spans="1:18" s="113" customFormat="1" ht="22.5">
      <c r="A51" s="163" t="s">
        <v>352</v>
      </c>
      <c r="B51" s="172" t="s">
        <v>386</v>
      </c>
      <c r="C51" s="172" t="s">
        <v>509</v>
      </c>
      <c r="D51" s="172" t="s">
        <v>510</v>
      </c>
      <c r="E51" s="109" t="s">
        <v>503</v>
      </c>
      <c r="F51" s="172" t="s">
        <v>421</v>
      </c>
      <c r="G51" s="107"/>
      <c r="H51" s="107"/>
      <c r="I51" s="173">
        <v>5500</v>
      </c>
      <c r="J51" s="172" t="s">
        <v>433</v>
      </c>
      <c r="K51" s="173">
        <v>64845</v>
      </c>
      <c r="L51" s="107"/>
      <c r="M51" s="305">
        <v>1</v>
      </c>
      <c r="N51" s="172" t="s">
        <v>435</v>
      </c>
      <c r="O51" s="173">
        <v>93500</v>
      </c>
      <c r="P51" s="173">
        <v>64845</v>
      </c>
      <c r="Q51" s="175">
        <f t="shared" si="0"/>
        <v>0.0016913772425897046</v>
      </c>
      <c r="R51" s="175">
        <v>0.000810805471846033</v>
      </c>
    </row>
    <row r="52" spans="1:18" s="113" customFormat="1" ht="22.5">
      <c r="A52" s="163" t="s">
        <v>353</v>
      </c>
      <c r="B52" s="172" t="s">
        <v>387</v>
      </c>
      <c r="C52" s="172" t="s">
        <v>509</v>
      </c>
      <c r="D52" s="172" t="s">
        <v>510</v>
      </c>
      <c r="E52" s="109" t="s">
        <v>503</v>
      </c>
      <c r="F52" s="172" t="s">
        <v>422</v>
      </c>
      <c r="G52" s="107"/>
      <c r="H52" s="107"/>
      <c r="I52" s="173">
        <v>11500</v>
      </c>
      <c r="J52" s="172" t="s">
        <v>433</v>
      </c>
      <c r="K52" s="173">
        <v>338618</v>
      </c>
      <c r="L52" s="107"/>
      <c r="M52" s="305">
        <v>1</v>
      </c>
      <c r="N52" s="172" t="s">
        <v>435</v>
      </c>
      <c r="O52" s="173">
        <v>352533</v>
      </c>
      <c r="P52" s="173">
        <v>338618</v>
      </c>
      <c r="Q52" s="175">
        <f t="shared" si="0"/>
        <v>0.008832304404830604</v>
      </c>
      <c r="R52" s="175">
        <v>0.0015609682998557666</v>
      </c>
    </row>
    <row r="53" spans="1:18" s="113" customFormat="1" ht="22.5">
      <c r="A53" s="163" t="s">
        <v>354</v>
      </c>
      <c r="B53" s="172" t="s">
        <v>388</v>
      </c>
      <c r="C53" s="172" t="s">
        <v>509</v>
      </c>
      <c r="D53" s="172" t="s">
        <v>510</v>
      </c>
      <c r="E53" s="109" t="s">
        <v>503</v>
      </c>
      <c r="F53" s="172" t="s">
        <v>423</v>
      </c>
      <c r="G53" s="107"/>
      <c r="H53" s="107"/>
      <c r="I53" s="173">
        <v>21582</v>
      </c>
      <c r="J53" s="172" t="s">
        <v>433</v>
      </c>
      <c r="K53" s="173">
        <v>261142</v>
      </c>
      <c r="L53" s="107"/>
      <c r="M53" s="305">
        <v>1</v>
      </c>
      <c r="N53" s="172" t="s">
        <v>435</v>
      </c>
      <c r="O53" s="173">
        <v>326536</v>
      </c>
      <c r="P53" s="173">
        <v>261142</v>
      </c>
      <c r="Q53" s="175">
        <f t="shared" si="0"/>
        <v>0.006811467898594504</v>
      </c>
      <c r="R53" s="175">
        <v>0.0040141774005271885</v>
      </c>
    </row>
    <row r="54" spans="1:18" s="113" customFormat="1" ht="22.5">
      <c r="A54" s="163" t="s">
        <v>355</v>
      </c>
      <c r="B54" s="172" t="s">
        <v>389</v>
      </c>
      <c r="C54" s="172" t="s">
        <v>509</v>
      </c>
      <c r="D54" s="172" t="s">
        <v>510</v>
      </c>
      <c r="E54" s="109" t="s">
        <v>503</v>
      </c>
      <c r="F54" s="172" t="s">
        <v>424</v>
      </c>
      <c r="G54" s="107"/>
      <c r="H54" s="107"/>
      <c r="I54" s="173">
        <v>26022</v>
      </c>
      <c r="J54" s="172" t="s">
        <v>433</v>
      </c>
      <c r="K54" s="173">
        <v>575346</v>
      </c>
      <c r="L54" s="107"/>
      <c r="M54" s="305">
        <v>1</v>
      </c>
      <c r="N54" s="172" t="s">
        <v>435</v>
      </c>
      <c r="O54" s="173">
        <v>672415</v>
      </c>
      <c r="P54" s="173">
        <v>575346</v>
      </c>
      <c r="Q54" s="175">
        <f t="shared" si="0"/>
        <v>0.015006972488472761</v>
      </c>
      <c r="R54" s="175">
        <v>0.00858162736306398</v>
      </c>
    </row>
    <row r="55" spans="1:18" s="113" customFormat="1" ht="22.5">
      <c r="A55" s="163" t="s">
        <v>356</v>
      </c>
      <c r="B55" s="172" t="s">
        <v>390</v>
      </c>
      <c r="C55" s="172" t="s">
        <v>509</v>
      </c>
      <c r="D55" s="172" t="s">
        <v>510</v>
      </c>
      <c r="E55" s="109" t="s">
        <v>503</v>
      </c>
      <c r="F55" s="172" t="s">
        <v>425</v>
      </c>
      <c r="G55" s="107"/>
      <c r="H55" s="107"/>
      <c r="I55" s="173">
        <v>18032</v>
      </c>
      <c r="J55" s="172" t="s">
        <v>433</v>
      </c>
      <c r="K55" s="173">
        <v>174910</v>
      </c>
      <c r="L55" s="107"/>
      <c r="M55" s="305">
        <v>1</v>
      </c>
      <c r="N55" s="172" t="s">
        <v>435</v>
      </c>
      <c r="O55" s="173">
        <v>249157</v>
      </c>
      <c r="P55" s="173">
        <v>174910</v>
      </c>
      <c r="Q55" s="175">
        <f t="shared" si="0"/>
        <v>0.004562245254088445</v>
      </c>
      <c r="R55" s="175">
        <v>0.001385116450562281</v>
      </c>
    </row>
    <row r="56" spans="1:18" s="113" customFormat="1" ht="22.5">
      <c r="A56" s="163" t="s">
        <v>357</v>
      </c>
      <c r="B56" s="172" t="s">
        <v>391</v>
      </c>
      <c r="C56" s="172" t="s">
        <v>509</v>
      </c>
      <c r="D56" s="172" t="s">
        <v>510</v>
      </c>
      <c r="E56" s="109" t="s">
        <v>504</v>
      </c>
      <c r="F56" s="172" t="s">
        <v>426</v>
      </c>
      <c r="G56" s="107"/>
      <c r="H56" s="107"/>
      <c r="I56" s="173">
        <v>13500</v>
      </c>
      <c r="J56" s="172" t="s">
        <v>433</v>
      </c>
      <c r="K56" s="173">
        <v>751208</v>
      </c>
      <c r="L56" s="107"/>
      <c r="M56" s="305">
        <v>1</v>
      </c>
      <c r="N56" s="172" t="s">
        <v>435</v>
      </c>
      <c r="O56" s="173">
        <v>1230930</v>
      </c>
      <c r="P56" s="173">
        <v>751208</v>
      </c>
      <c r="Q56" s="175">
        <f t="shared" si="0"/>
        <v>0.019594049127169815</v>
      </c>
      <c r="R56" s="175">
        <v>0.001604590793690036</v>
      </c>
    </row>
    <row r="57" spans="1:18" s="113" customFormat="1" ht="22.5">
      <c r="A57" s="163" t="s">
        <v>358</v>
      </c>
      <c r="B57" s="172" t="s">
        <v>392</v>
      </c>
      <c r="C57" s="172" t="s">
        <v>509</v>
      </c>
      <c r="D57" s="172" t="s">
        <v>510</v>
      </c>
      <c r="E57" s="109" t="s">
        <v>503</v>
      </c>
      <c r="F57" s="172" t="s">
        <v>427</v>
      </c>
      <c r="G57" s="107"/>
      <c r="H57" s="107"/>
      <c r="I57" s="173">
        <v>22681</v>
      </c>
      <c r="J57" s="172" t="s">
        <v>433</v>
      </c>
      <c r="K57" s="173">
        <v>458156</v>
      </c>
      <c r="L57" s="107"/>
      <c r="M57" s="305">
        <v>1</v>
      </c>
      <c r="N57" s="172" t="s">
        <v>435</v>
      </c>
      <c r="O57" s="173">
        <v>735280</v>
      </c>
      <c r="P57" s="173">
        <v>458156</v>
      </c>
      <c r="Q57" s="175">
        <f t="shared" si="0"/>
        <v>0.011950260343217344</v>
      </c>
      <c r="R57" s="175">
        <v>0.004187136053214898</v>
      </c>
    </row>
    <row r="58" spans="1:18" s="113" customFormat="1" ht="22.5">
      <c r="A58" s="163" t="s">
        <v>359</v>
      </c>
      <c r="B58" s="172" t="s">
        <v>393</v>
      </c>
      <c r="C58" s="172" t="s">
        <v>509</v>
      </c>
      <c r="D58" s="172" t="s">
        <v>510</v>
      </c>
      <c r="E58" s="109" t="s">
        <v>503</v>
      </c>
      <c r="F58" s="172" t="s">
        <v>428</v>
      </c>
      <c r="G58" s="107"/>
      <c r="H58" s="107"/>
      <c r="I58" s="173">
        <v>18200</v>
      </c>
      <c r="J58" s="172" t="s">
        <v>433</v>
      </c>
      <c r="K58" s="173">
        <v>509846</v>
      </c>
      <c r="L58" s="107"/>
      <c r="M58" s="305">
        <v>1</v>
      </c>
      <c r="N58" s="172" t="s">
        <v>435</v>
      </c>
      <c r="O58" s="173">
        <v>464100</v>
      </c>
      <c r="P58" s="173">
        <v>509846</v>
      </c>
      <c r="Q58" s="175">
        <f t="shared" si="0"/>
        <v>0.013298510627271038</v>
      </c>
      <c r="R58" s="175">
        <v>0.008666666666666666</v>
      </c>
    </row>
    <row r="59" spans="1:18" s="113" customFormat="1" ht="22.5">
      <c r="A59" s="163" t="s">
        <v>360</v>
      </c>
      <c r="B59" s="172" t="s">
        <v>394</v>
      </c>
      <c r="C59" s="172" t="s">
        <v>509</v>
      </c>
      <c r="D59" s="172" t="s">
        <v>510</v>
      </c>
      <c r="E59" s="109" t="s">
        <v>503</v>
      </c>
      <c r="F59" s="172" t="s">
        <v>429</v>
      </c>
      <c r="G59" s="107"/>
      <c r="H59" s="107"/>
      <c r="I59" s="173">
        <v>1700</v>
      </c>
      <c r="J59" s="172" t="s">
        <v>433</v>
      </c>
      <c r="K59" s="173">
        <v>178092</v>
      </c>
      <c r="L59" s="107"/>
      <c r="M59" s="305">
        <v>1</v>
      </c>
      <c r="N59" s="172" t="s">
        <v>435</v>
      </c>
      <c r="O59" s="173">
        <v>326281</v>
      </c>
      <c r="P59" s="173">
        <v>178092</v>
      </c>
      <c r="Q59" s="175">
        <f t="shared" si="0"/>
        <v>0.004645242592139496</v>
      </c>
      <c r="R59" s="175">
        <v>0.004606659061162884</v>
      </c>
    </row>
    <row r="60" spans="1:18" s="113" customFormat="1" ht="22.5">
      <c r="A60" s="163" t="s">
        <v>361</v>
      </c>
      <c r="B60" s="172" t="s">
        <v>395</v>
      </c>
      <c r="C60" s="172" t="s">
        <v>509</v>
      </c>
      <c r="D60" s="172" t="s">
        <v>510</v>
      </c>
      <c r="E60" s="109" t="s">
        <v>504</v>
      </c>
      <c r="F60" s="172" t="s">
        <v>430</v>
      </c>
      <c r="G60" s="107"/>
      <c r="H60" s="107"/>
      <c r="I60" s="173">
        <v>360</v>
      </c>
      <c r="J60" s="172" t="s">
        <v>433</v>
      </c>
      <c r="K60" s="173">
        <v>147470</v>
      </c>
      <c r="L60" s="107"/>
      <c r="M60" s="305">
        <v>1</v>
      </c>
      <c r="N60" s="172" t="s">
        <v>435</v>
      </c>
      <c r="O60" s="173">
        <v>231869</v>
      </c>
      <c r="P60" s="173">
        <v>147470</v>
      </c>
      <c r="Q60" s="175">
        <f t="shared" si="0"/>
        <v>0.0038465171094872962</v>
      </c>
      <c r="R60" s="175">
        <v>0.0007159690940007756</v>
      </c>
    </row>
    <row r="61" spans="1:18" s="113" customFormat="1" ht="11.25">
      <c r="A61" s="163" t="s">
        <v>362</v>
      </c>
      <c r="B61" s="172" t="s">
        <v>396</v>
      </c>
      <c r="C61" s="172" t="s">
        <v>509</v>
      </c>
      <c r="D61" s="172" t="s">
        <v>510</v>
      </c>
      <c r="E61" s="109" t="s">
        <v>436</v>
      </c>
      <c r="F61" s="172" t="s">
        <v>437</v>
      </c>
      <c r="G61" s="107"/>
      <c r="H61" s="107"/>
      <c r="I61" s="173">
        <v>218</v>
      </c>
      <c r="J61" s="172" t="s">
        <v>434</v>
      </c>
      <c r="K61" s="173">
        <v>25895</v>
      </c>
      <c r="L61" s="107"/>
      <c r="M61" s="305">
        <v>0.525591</v>
      </c>
      <c r="N61" s="172" t="s">
        <v>435</v>
      </c>
      <c r="O61" s="173"/>
      <c r="P61" s="173">
        <v>25895</v>
      </c>
      <c r="Q61" s="175">
        <f t="shared" si="0"/>
        <v>0.0006754293113865432</v>
      </c>
      <c r="R61" s="175">
        <v>1.851561817873585E-05</v>
      </c>
    </row>
    <row r="62" spans="1:18" s="113" customFormat="1" ht="22.5">
      <c r="A62" s="163" t="s">
        <v>363</v>
      </c>
      <c r="B62" s="172" t="s">
        <v>397</v>
      </c>
      <c r="C62" s="172" t="s">
        <v>509</v>
      </c>
      <c r="D62" s="172" t="s">
        <v>510</v>
      </c>
      <c r="E62" s="109" t="s">
        <v>503</v>
      </c>
      <c r="F62" s="172" t="s">
        <v>431</v>
      </c>
      <c r="G62" s="107"/>
      <c r="H62" s="107"/>
      <c r="I62" s="173">
        <v>15000</v>
      </c>
      <c r="J62" s="172" t="s">
        <v>433</v>
      </c>
      <c r="K62" s="173">
        <v>96000</v>
      </c>
      <c r="L62" s="107"/>
      <c r="M62" s="305">
        <v>1</v>
      </c>
      <c r="N62" s="172" t="s">
        <v>435</v>
      </c>
      <c r="O62" s="174"/>
      <c r="P62" s="173">
        <v>96000</v>
      </c>
      <c r="Q62" s="175">
        <f t="shared" si="0"/>
        <v>0.002504005170616264</v>
      </c>
      <c r="R62" s="175">
        <v>0.0022058823529411764</v>
      </c>
    </row>
    <row r="63" spans="1:18" s="113" customFormat="1" ht="22.5">
      <c r="A63" s="163" t="s">
        <v>517</v>
      </c>
      <c r="B63" s="172" t="s">
        <v>523</v>
      </c>
      <c r="C63" s="172" t="s">
        <v>509</v>
      </c>
      <c r="D63" s="172" t="s">
        <v>510</v>
      </c>
      <c r="E63" s="109" t="s">
        <v>503</v>
      </c>
      <c r="F63" s="172" t="s">
        <v>529</v>
      </c>
      <c r="G63" s="107"/>
      <c r="H63" s="107"/>
      <c r="I63" s="173"/>
      <c r="J63" s="172" t="s">
        <v>433</v>
      </c>
      <c r="K63" s="173"/>
      <c r="L63" s="107"/>
      <c r="M63" s="305">
        <v>1</v>
      </c>
      <c r="N63" s="172"/>
      <c r="O63" s="173">
        <v>91724.64</v>
      </c>
      <c r="P63" s="173"/>
      <c r="Q63" s="175"/>
      <c r="R63" s="175"/>
    </row>
    <row r="64" spans="1:18" s="113" customFormat="1" ht="22.5">
      <c r="A64" s="163" t="s">
        <v>518</v>
      </c>
      <c r="B64" s="172" t="s">
        <v>524</v>
      </c>
      <c r="C64" s="172" t="s">
        <v>509</v>
      </c>
      <c r="D64" s="172" t="s">
        <v>510</v>
      </c>
      <c r="E64" s="109" t="s">
        <v>503</v>
      </c>
      <c r="F64" s="172" t="s">
        <v>530</v>
      </c>
      <c r="G64" s="107"/>
      <c r="H64" s="107"/>
      <c r="I64" s="173"/>
      <c r="J64" s="172" t="s">
        <v>433</v>
      </c>
      <c r="K64" s="173"/>
      <c r="L64" s="107"/>
      <c r="M64" s="305">
        <v>1</v>
      </c>
      <c r="N64" s="172"/>
      <c r="O64" s="173">
        <v>210000</v>
      </c>
      <c r="P64" s="173"/>
      <c r="Q64" s="175"/>
      <c r="R64" s="175"/>
    </row>
    <row r="65" spans="1:18" s="113" customFormat="1" ht="22.5">
      <c r="A65" s="163" t="s">
        <v>519</v>
      </c>
      <c r="B65" s="172" t="s">
        <v>525</v>
      </c>
      <c r="C65" s="172" t="s">
        <v>509</v>
      </c>
      <c r="D65" s="172" t="s">
        <v>510</v>
      </c>
      <c r="E65" s="109" t="s">
        <v>503</v>
      </c>
      <c r="F65" s="172" t="s">
        <v>531</v>
      </c>
      <c r="G65" s="107"/>
      <c r="H65" s="107"/>
      <c r="I65" s="173"/>
      <c r="J65" s="172" t="s">
        <v>433</v>
      </c>
      <c r="K65" s="173"/>
      <c r="L65" s="107"/>
      <c r="M65" s="305">
        <v>1</v>
      </c>
      <c r="N65" s="172"/>
      <c r="O65" s="173">
        <v>71284</v>
      </c>
      <c r="P65" s="173"/>
      <c r="Q65" s="175"/>
      <c r="R65" s="175"/>
    </row>
    <row r="66" spans="1:18" s="113" customFormat="1" ht="22.5">
      <c r="A66" s="163" t="s">
        <v>520</v>
      </c>
      <c r="B66" s="172" t="s">
        <v>526</v>
      </c>
      <c r="C66" s="172" t="s">
        <v>509</v>
      </c>
      <c r="D66" s="172" t="s">
        <v>510</v>
      </c>
      <c r="E66" s="109" t="s">
        <v>503</v>
      </c>
      <c r="F66" s="172" t="s">
        <v>532</v>
      </c>
      <c r="G66" s="107"/>
      <c r="H66" s="107"/>
      <c r="I66" s="173"/>
      <c r="J66" s="172" t="s">
        <v>433</v>
      </c>
      <c r="K66" s="173"/>
      <c r="L66" s="107"/>
      <c r="M66" s="305">
        <v>1</v>
      </c>
      <c r="N66" s="172"/>
      <c r="O66" s="173">
        <v>90300</v>
      </c>
      <c r="P66" s="173"/>
      <c r="Q66" s="175"/>
      <c r="R66" s="175"/>
    </row>
    <row r="67" spans="1:18" s="113" customFormat="1" ht="22.5">
      <c r="A67" s="163" t="s">
        <v>521</v>
      </c>
      <c r="B67" s="172" t="s">
        <v>527</v>
      </c>
      <c r="C67" s="172" t="s">
        <v>509</v>
      </c>
      <c r="D67" s="172" t="s">
        <v>510</v>
      </c>
      <c r="E67" s="109" t="s">
        <v>504</v>
      </c>
      <c r="F67" s="172" t="s">
        <v>533</v>
      </c>
      <c r="G67" s="107"/>
      <c r="H67" s="107"/>
      <c r="I67" s="173"/>
      <c r="J67" s="172" t="s">
        <v>433</v>
      </c>
      <c r="K67" s="173"/>
      <c r="L67" s="107"/>
      <c r="M67" s="305">
        <v>1</v>
      </c>
      <c r="N67" s="172"/>
      <c r="O67" s="173">
        <v>161788.68</v>
      </c>
      <c r="P67" s="173"/>
      <c r="Q67" s="175"/>
      <c r="R67" s="175"/>
    </row>
    <row r="68" spans="1:18" s="113" customFormat="1" ht="22.5">
      <c r="A68" s="163" t="s">
        <v>522</v>
      </c>
      <c r="B68" s="172" t="s">
        <v>528</v>
      </c>
      <c r="C68" s="172" t="s">
        <v>509</v>
      </c>
      <c r="D68" s="172" t="s">
        <v>510</v>
      </c>
      <c r="E68" s="109" t="s">
        <v>504</v>
      </c>
      <c r="F68" s="172" t="s">
        <v>534</v>
      </c>
      <c r="G68" s="107"/>
      <c r="H68" s="107"/>
      <c r="I68" s="173"/>
      <c r="J68" s="172" t="s">
        <v>433</v>
      </c>
      <c r="K68" s="173"/>
      <c r="L68" s="107"/>
      <c r="M68" s="305">
        <v>1</v>
      </c>
      <c r="N68" s="172"/>
      <c r="O68" s="173">
        <v>158400</v>
      </c>
      <c r="P68" s="173"/>
      <c r="Q68" s="175"/>
      <c r="R68" s="175"/>
    </row>
    <row r="69" spans="1:18" s="113" customFormat="1" ht="22.5">
      <c r="A69" s="163" t="s">
        <v>557</v>
      </c>
      <c r="B69" s="172" t="s">
        <v>366</v>
      </c>
      <c r="C69" s="172" t="s">
        <v>509</v>
      </c>
      <c r="D69" s="172" t="s">
        <v>510</v>
      </c>
      <c r="E69" s="109"/>
      <c r="F69" s="172"/>
      <c r="G69" s="107"/>
      <c r="H69" s="107"/>
      <c r="I69" s="173"/>
      <c r="J69" s="172" t="s">
        <v>433</v>
      </c>
      <c r="K69" s="173"/>
      <c r="L69" s="107"/>
      <c r="M69" s="305">
        <v>1</v>
      </c>
      <c r="N69" s="172"/>
      <c r="O69" s="173">
        <v>62268</v>
      </c>
      <c r="P69" s="173"/>
      <c r="Q69" s="175"/>
      <c r="R69" s="175"/>
    </row>
    <row r="70" spans="1:18" s="113" customFormat="1" ht="11.25">
      <c r="A70" s="163" t="s">
        <v>558</v>
      </c>
      <c r="B70" s="172" t="s">
        <v>375</v>
      </c>
      <c r="C70" s="172" t="s">
        <v>509</v>
      </c>
      <c r="D70" s="172" t="s">
        <v>510</v>
      </c>
      <c r="E70" s="109"/>
      <c r="F70" s="172"/>
      <c r="G70" s="107"/>
      <c r="H70" s="107"/>
      <c r="I70" s="173"/>
      <c r="J70" s="172" t="s">
        <v>433</v>
      </c>
      <c r="K70" s="173"/>
      <c r="L70" s="107"/>
      <c r="M70" s="305">
        <v>1</v>
      </c>
      <c r="N70" s="172"/>
      <c r="O70" s="173">
        <v>201600</v>
      </c>
      <c r="P70" s="173"/>
      <c r="Q70" s="175"/>
      <c r="R70" s="175"/>
    </row>
    <row r="71" spans="1:18" s="113" customFormat="1" ht="11.25">
      <c r="A71" s="163"/>
      <c r="B71" s="172"/>
      <c r="C71" s="172"/>
      <c r="D71" s="172"/>
      <c r="E71" s="107"/>
      <c r="F71" s="104"/>
      <c r="G71" s="107"/>
      <c r="H71" s="107"/>
      <c r="I71" s="174"/>
      <c r="J71" s="104"/>
      <c r="K71" s="174"/>
      <c r="L71" s="107"/>
      <c r="M71" s="109"/>
      <c r="N71" s="172"/>
      <c r="O71" s="174"/>
      <c r="P71" s="174"/>
      <c r="Q71" s="175"/>
      <c r="R71" s="307"/>
    </row>
    <row r="72" spans="1:18" s="113" customFormat="1" ht="11.25">
      <c r="A72" s="164" t="s">
        <v>125</v>
      </c>
      <c r="B72" s="172"/>
      <c r="C72" s="172"/>
      <c r="D72" s="172"/>
      <c r="E72" s="107"/>
      <c r="F72" s="104"/>
      <c r="G72" s="107"/>
      <c r="H72" s="107"/>
      <c r="I72" s="174"/>
      <c r="J72" s="104"/>
      <c r="K72" s="174">
        <f>SUM(K29:K71)</f>
        <v>14520218</v>
      </c>
      <c r="L72" s="107"/>
      <c r="M72" s="109"/>
      <c r="N72" s="172"/>
      <c r="O72" s="174">
        <f>SUM(O29:O71)</f>
        <v>19104836.32</v>
      </c>
      <c r="P72" s="174">
        <f>SUM(P29:P71)</f>
        <v>14520218</v>
      </c>
      <c r="Q72" s="176">
        <f t="shared" si="0"/>
        <v>0.37873646823411816</v>
      </c>
      <c r="R72" s="307"/>
    </row>
    <row r="73" spans="1:18" s="113" customFormat="1" ht="11.25">
      <c r="A73" s="163" t="s">
        <v>299</v>
      </c>
      <c r="B73" s="172"/>
      <c r="C73" s="172"/>
      <c r="D73" s="172"/>
      <c r="E73" s="107"/>
      <c r="F73" s="104"/>
      <c r="G73" s="107"/>
      <c r="H73" s="107"/>
      <c r="I73" s="174"/>
      <c r="J73" s="104"/>
      <c r="K73" s="174"/>
      <c r="L73" s="107"/>
      <c r="M73" s="109"/>
      <c r="N73" s="172"/>
      <c r="O73" s="174"/>
      <c r="P73" s="174"/>
      <c r="Q73" s="175"/>
      <c r="R73" s="307"/>
    </row>
    <row r="74" spans="1:18" s="113" customFormat="1" ht="11.25">
      <c r="A74" s="163" t="s">
        <v>362</v>
      </c>
      <c r="B74" s="172" t="s">
        <v>544</v>
      </c>
      <c r="C74" s="172" t="s">
        <v>509</v>
      </c>
      <c r="D74" s="172" t="s">
        <v>510</v>
      </c>
      <c r="E74" s="109" t="s">
        <v>436</v>
      </c>
      <c r="F74" s="172" t="s">
        <v>437</v>
      </c>
      <c r="G74" s="107"/>
      <c r="H74" s="107"/>
      <c r="I74" s="174"/>
      <c r="J74" s="172" t="s">
        <v>434</v>
      </c>
      <c r="K74" s="174"/>
      <c r="L74" s="107"/>
      <c r="M74" s="109"/>
      <c r="N74" s="172"/>
      <c r="O74" s="173">
        <v>39584.89</v>
      </c>
      <c r="P74" s="174"/>
      <c r="Q74" s="175"/>
      <c r="R74" s="307"/>
    </row>
    <row r="75" spans="1:18" s="113" customFormat="1" ht="22.5">
      <c r="A75" s="163" t="s">
        <v>511</v>
      </c>
      <c r="B75" s="172" t="s">
        <v>398</v>
      </c>
      <c r="C75" s="172" t="s">
        <v>509</v>
      </c>
      <c r="D75" s="172" t="s">
        <v>510</v>
      </c>
      <c r="E75" s="109" t="s">
        <v>506</v>
      </c>
      <c r="F75" s="172" t="s">
        <v>432</v>
      </c>
      <c r="G75" s="107"/>
      <c r="H75" s="107"/>
      <c r="I75" s="173">
        <v>300000</v>
      </c>
      <c r="J75" s="172" t="s">
        <v>433</v>
      </c>
      <c r="K75" s="173">
        <v>30000</v>
      </c>
      <c r="L75" s="107"/>
      <c r="M75" s="305">
        <v>1</v>
      </c>
      <c r="N75" s="172" t="s">
        <v>435</v>
      </c>
      <c r="O75" s="174"/>
      <c r="P75" s="173">
        <v>30000</v>
      </c>
      <c r="Q75" s="175">
        <f t="shared" si="0"/>
        <v>0.0007825016158175825</v>
      </c>
      <c r="R75" s="307"/>
    </row>
    <row r="76" spans="1:18" s="113" customFormat="1" ht="11.25">
      <c r="A76" s="164" t="s">
        <v>190</v>
      </c>
      <c r="B76" s="172"/>
      <c r="C76" s="172"/>
      <c r="D76" s="172"/>
      <c r="E76" s="109"/>
      <c r="F76" s="172"/>
      <c r="G76" s="107"/>
      <c r="H76" s="107"/>
      <c r="I76" s="174"/>
      <c r="J76" s="104"/>
      <c r="K76" s="174">
        <f>SUM(K75)</f>
        <v>30000</v>
      </c>
      <c r="L76" s="107"/>
      <c r="M76" s="305"/>
      <c r="N76" s="172"/>
      <c r="O76" s="174">
        <f>SUM(O74:O75)</f>
        <v>39584.89</v>
      </c>
      <c r="P76" s="174">
        <f>SUM(P74:P75)</f>
        <v>30000</v>
      </c>
      <c r="Q76" s="176">
        <f t="shared" si="0"/>
        <v>0.0007825016158175825</v>
      </c>
      <c r="R76" s="307"/>
    </row>
    <row r="77" spans="1:18" s="113" customFormat="1" ht="11.25">
      <c r="A77" s="163" t="s">
        <v>300</v>
      </c>
      <c r="B77" s="172"/>
      <c r="C77" s="172"/>
      <c r="D77" s="172"/>
      <c r="E77" s="109"/>
      <c r="F77" s="172"/>
      <c r="G77" s="107"/>
      <c r="H77" s="107"/>
      <c r="I77" s="174"/>
      <c r="J77" s="104"/>
      <c r="K77" s="174"/>
      <c r="L77" s="107"/>
      <c r="M77" s="305"/>
      <c r="N77" s="172"/>
      <c r="O77" s="174"/>
      <c r="P77" s="174"/>
      <c r="Q77" s="175"/>
      <c r="R77" s="307"/>
    </row>
    <row r="78" spans="1:19" s="113" customFormat="1" ht="22.5">
      <c r="A78" s="163" t="s">
        <v>438</v>
      </c>
      <c r="B78" s="172" t="s">
        <v>440</v>
      </c>
      <c r="C78" s="172" t="s">
        <v>509</v>
      </c>
      <c r="D78" s="172" t="s">
        <v>510</v>
      </c>
      <c r="E78" s="109" t="s">
        <v>506</v>
      </c>
      <c r="F78" s="172" t="s">
        <v>442</v>
      </c>
      <c r="G78" s="107"/>
      <c r="H78" s="107"/>
      <c r="I78" s="173">
        <v>89811.3961</v>
      </c>
      <c r="J78" s="172" t="s">
        <v>433</v>
      </c>
      <c r="K78" s="173">
        <v>115452</v>
      </c>
      <c r="L78" s="107"/>
      <c r="M78" s="305">
        <v>1</v>
      </c>
      <c r="N78" s="172" t="s">
        <v>435</v>
      </c>
      <c r="O78" s="173">
        <v>134528</v>
      </c>
      <c r="P78" s="173">
        <v>115452</v>
      </c>
      <c r="Q78" s="175">
        <f t="shared" si="0"/>
        <v>0.0030113792183123845</v>
      </c>
      <c r="R78" s="175">
        <v>0.00276</v>
      </c>
      <c r="S78" s="89"/>
    </row>
    <row r="79" spans="1:18" s="113" customFormat="1" ht="11.25">
      <c r="A79" s="163" t="s">
        <v>439</v>
      </c>
      <c r="B79" s="172" t="s">
        <v>441</v>
      </c>
      <c r="C79" s="172" t="s">
        <v>509</v>
      </c>
      <c r="D79" s="172" t="s">
        <v>510</v>
      </c>
      <c r="E79" s="109" t="s">
        <v>444</v>
      </c>
      <c r="F79" s="172" t="s">
        <v>443</v>
      </c>
      <c r="G79" s="107"/>
      <c r="H79" s="107"/>
      <c r="I79" s="173">
        <v>66350.71</v>
      </c>
      <c r="J79" s="172" t="s">
        <v>445</v>
      </c>
      <c r="K79" s="173">
        <v>1273051</v>
      </c>
      <c r="L79" s="107"/>
      <c r="M79" s="305">
        <v>1.95583</v>
      </c>
      <c r="N79" s="172" t="s">
        <v>435</v>
      </c>
      <c r="O79" s="173">
        <v>1291219</v>
      </c>
      <c r="P79" s="173">
        <v>1273051</v>
      </c>
      <c r="Q79" s="175">
        <f t="shared" si="0"/>
        <v>0.03320548215060631</v>
      </c>
      <c r="R79" s="175">
        <v>0.08104</v>
      </c>
    </row>
    <row r="80" spans="1:20" s="113" customFormat="1" ht="11.25">
      <c r="A80" s="164" t="s">
        <v>126</v>
      </c>
      <c r="B80" s="104"/>
      <c r="C80" s="172"/>
      <c r="D80" s="172"/>
      <c r="E80" s="107"/>
      <c r="F80" s="104"/>
      <c r="G80" s="107"/>
      <c r="H80" s="107"/>
      <c r="I80" s="174"/>
      <c r="J80" s="306"/>
      <c r="K80" s="174">
        <f>SUM(K78:K79)</f>
        <v>1388503</v>
      </c>
      <c r="L80" s="147"/>
      <c r="M80" s="146"/>
      <c r="N80" s="306"/>
      <c r="O80" s="174">
        <f>SUM(O78:O79)</f>
        <v>1425747</v>
      </c>
      <c r="P80" s="174">
        <f>SUM(P78:P79)</f>
        <v>1388503</v>
      </c>
      <c r="Q80" s="176">
        <f t="shared" si="0"/>
        <v>0.03621686136891869</v>
      </c>
      <c r="R80" s="308"/>
      <c r="T80" s="148"/>
    </row>
    <row r="81" spans="1:18" s="113" customFormat="1" ht="11.25">
      <c r="A81" s="163" t="s">
        <v>226</v>
      </c>
      <c r="B81" s="172"/>
      <c r="C81" s="172"/>
      <c r="D81" s="172"/>
      <c r="E81" s="107"/>
      <c r="F81" s="104"/>
      <c r="G81" s="107"/>
      <c r="H81" s="107"/>
      <c r="I81" s="174"/>
      <c r="J81" s="104"/>
      <c r="K81" s="174"/>
      <c r="L81" s="107"/>
      <c r="M81" s="109"/>
      <c r="N81" s="104"/>
      <c r="O81" s="174"/>
      <c r="P81" s="174"/>
      <c r="Q81" s="176"/>
      <c r="R81" s="307"/>
    </row>
    <row r="82" spans="1:18" s="113" customFormat="1" ht="11.25">
      <c r="A82" s="163" t="s">
        <v>114</v>
      </c>
      <c r="B82" s="172"/>
      <c r="C82" s="172"/>
      <c r="D82" s="172"/>
      <c r="E82" s="107"/>
      <c r="F82" s="104"/>
      <c r="G82" s="107"/>
      <c r="H82" s="107"/>
      <c r="I82" s="174"/>
      <c r="J82" s="104"/>
      <c r="K82" s="174"/>
      <c r="L82" s="107"/>
      <c r="M82" s="109"/>
      <c r="N82" s="104"/>
      <c r="O82" s="174"/>
      <c r="P82" s="174"/>
      <c r="Q82" s="176"/>
      <c r="R82" s="307"/>
    </row>
    <row r="83" spans="1:18" s="113" customFormat="1" ht="11.25">
      <c r="A83" s="163"/>
      <c r="B83" s="172"/>
      <c r="C83" s="172"/>
      <c r="D83" s="172"/>
      <c r="E83" s="107"/>
      <c r="F83" s="104"/>
      <c r="G83" s="107"/>
      <c r="H83" s="107"/>
      <c r="I83" s="174"/>
      <c r="J83" s="104"/>
      <c r="K83" s="174"/>
      <c r="L83" s="107"/>
      <c r="M83" s="109"/>
      <c r="N83" s="104"/>
      <c r="O83" s="174"/>
      <c r="P83" s="174"/>
      <c r="Q83" s="176"/>
      <c r="R83" s="307"/>
    </row>
    <row r="84" spans="1:18" s="113" customFormat="1" ht="22.5">
      <c r="A84" s="163" t="s">
        <v>449</v>
      </c>
      <c r="B84" s="172" t="s">
        <v>467</v>
      </c>
      <c r="C84" s="172" t="s">
        <v>509</v>
      </c>
      <c r="D84" s="172" t="s">
        <v>510</v>
      </c>
      <c r="E84" s="163" t="s">
        <v>507</v>
      </c>
      <c r="F84" s="172" t="s">
        <v>486</v>
      </c>
      <c r="G84" s="109"/>
      <c r="H84" s="109"/>
      <c r="I84" s="173">
        <v>444</v>
      </c>
      <c r="J84" s="172" t="s">
        <v>433</v>
      </c>
      <c r="K84" s="173">
        <v>444621.6</v>
      </c>
      <c r="L84" s="161">
        <v>7824.61</v>
      </c>
      <c r="M84" s="305">
        <v>1</v>
      </c>
      <c r="N84" s="172" t="s">
        <v>435</v>
      </c>
      <c r="O84" s="173">
        <v>444843.6</v>
      </c>
      <c r="P84" s="173">
        <v>444621.6</v>
      </c>
      <c r="Q84" s="175">
        <f aca="true" t="shared" si="1" ref="Q84:Q102">P84/38338578.98</f>
        <v>0.01159723734757996</v>
      </c>
      <c r="R84" s="307"/>
    </row>
    <row r="85" spans="1:18" s="113" customFormat="1" ht="22.5">
      <c r="A85" s="163" t="s">
        <v>450</v>
      </c>
      <c r="B85" s="172" t="s">
        <v>468</v>
      </c>
      <c r="C85" s="172" t="s">
        <v>509</v>
      </c>
      <c r="D85" s="172" t="s">
        <v>510</v>
      </c>
      <c r="E85" s="163" t="s">
        <v>508</v>
      </c>
      <c r="F85" s="172" t="s">
        <v>487</v>
      </c>
      <c r="G85" s="109"/>
      <c r="H85" s="109"/>
      <c r="I85" s="173">
        <v>80</v>
      </c>
      <c r="J85" s="172" t="s">
        <v>433</v>
      </c>
      <c r="K85" s="173">
        <v>79976.53</v>
      </c>
      <c r="L85" s="161">
        <v>2361.07</v>
      </c>
      <c r="M85" s="305">
        <v>1</v>
      </c>
      <c r="N85" s="172" t="s">
        <v>502</v>
      </c>
      <c r="O85" s="173">
        <v>79991.7</v>
      </c>
      <c r="P85" s="173">
        <v>79976.53</v>
      </c>
      <c r="Q85" s="175">
        <f t="shared" si="1"/>
        <v>0.002086058798416112</v>
      </c>
      <c r="R85" s="307"/>
    </row>
    <row r="86" spans="1:18" s="113" customFormat="1" ht="22.5">
      <c r="A86" s="163" t="s">
        <v>451</v>
      </c>
      <c r="B86" s="172" t="s">
        <v>469</v>
      </c>
      <c r="C86" s="172" t="s">
        <v>509</v>
      </c>
      <c r="D86" s="172" t="s">
        <v>510</v>
      </c>
      <c r="E86" s="163" t="s">
        <v>507</v>
      </c>
      <c r="F86" s="172" t="s">
        <v>488</v>
      </c>
      <c r="G86" s="109"/>
      <c r="H86" s="109"/>
      <c r="I86" s="173">
        <v>361</v>
      </c>
      <c r="J86" s="172" t="s">
        <v>445</v>
      </c>
      <c r="K86" s="173">
        <v>707819.77</v>
      </c>
      <c r="L86" s="161">
        <v>8951.08</v>
      </c>
      <c r="M86" s="305">
        <v>1.95583</v>
      </c>
      <c r="N86" s="172" t="s">
        <v>435</v>
      </c>
      <c r="O86" s="173">
        <v>675368.64</v>
      </c>
      <c r="P86" s="173">
        <v>707819.77</v>
      </c>
      <c r="Q86" s="175">
        <f t="shared" si="1"/>
        <v>0.018462337124420986</v>
      </c>
      <c r="R86" s="307"/>
    </row>
    <row r="87" spans="1:18" s="113" customFormat="1" ht="22.5">
      <c r="A87" s="163" t="s">
        <v>452</v>
      </c>
      <c r="B87" s="172" t="s">
        <v>470</v>
      </c>
      <c r="C87" s="172" t="s">
        <v>509</v>
      </c>
      <c r="D87" s="172" t="s">
        <v>510</v>
      </c>
      <c r="E87" s="163" t="s">
        <v>507</v>
      </c>
      <c r="F87" s="172" t="s">
        <v>489</v>
      </c>
      <c r="G87" s="109"/>
      <c r="H87" s="109"/>
      <c r="I87" s="173">
        <v>395</v>
      </c>
      <c r="J87" s="172" t="s">
        <v>445</v>
      </c>
      <c r="K87" s="173">
        <v>772475.59</v>
      </c>
      <c r="L87" s="161">
        <v>15173.56</v>
      </c>
      <c r="M87" s="305">
        <v>1.95583</v>
      </c>
      <c r="N87" s="172" t="s">
        <v>435</v>
      </c>
      <c r="O87" s="173">
        <v>772398.34</v>
      </c>
      <c r="P87" s="173">
        <v>772475.59</v>
      </c>
      <c r="Q87" s="175">
        <f t="shared" si="1"/>
        <v>0.020148779911821343</v>
      </c>
      <c r="R87" s="307"/>
    </row>
    <row r="88" spans="1:18" s="113" customFormat="1" ht="22.5">
      <c r="A88" s="163" t="s">
        <v>453</v>
      </c>
      <c r="B88" s="172" t="s">
        <v>471</v>
      </c>
      <c r="C88" s="172" t="s">
        <v>509</v>
      </c>
      <c r="D88" s="172" t="s">
        <v>510</v>
      </c>
      <c r="E88" s="163" t="s">
        <v>507</v>
      </c>
      <c r="F88" s="172" t="s">
        <v>490</v>
      </c>
      <c r="G88" s="109"/>
      <c r="H88" s="109"/>
      <c r="I88" s="173">
        <v>495</v>
      </c>
      <c r="J88" s="172" t="s">
        <v>445</v>
      </c>
      <c r="K88" s="173">
        <v>969007.17</v>
      </c>
      <c r="L88" s="161">
        <v>28237.91</v>
      </c>
      <c r="M88" s="305">
        <v>1.95583</v>
      </c>
      <c r="N88" s="172" t="s">
        <v>435</v>
      </c>
      <c r="O88" s="173">
        <v>969007.17</v>
      </c>
      <c r="P88" s="173">
        <v>969007.17</v>
      </c>
      <c r="Q88" s="175">
        <f t="shared" si="1"/>
        <v>0.025274989208794094</v>
      </c>
      <c r="R88" s="307"/>
    </row>
    <row r="89" spans="1:18" s="113" customFormat="1" ht="22.5">
      <c r="A89" s="163" t="s">
        <v>454</v>
      </c>
      <c r="B89" s="172" t="s">
        <v>472</v>
      </c>
      <c r="C89" s="172" t="s">
        <v>509</v>
      </c>
      <c r="D89" s="172" t="s">
        <v>510</v>
      </c>
      <c r="E89" s="163" t="s">
        <v>507</v>
      </c>
      <c r="F89" s="172" t="s">
        <v>491</v>
      </c>
      <c r="G89" s="109"/>
      <c r="H89" s="109"/>
      <c r="I89" s="173">
        <v>140</v>
      </c>
      <c r="J89" s="172" t="s">
        <v>445</v>
      </c>
      <c r="K89" s="173">
        <v>279199.43</v>
      </c>
      <c r="L89" s="161">
        <v>5950.63</v>
      </c>
      <c r="M89" s="305">
        <v>1.95583</v>
      </c>
      <c r="N89" s="172" t="s">
        <v>435</v>
      </c>
      <c r="O89" s="173">
        <v>279634.79</v>
      </c>
      <c r="P89" s="173">
        <v>279199.43</v>
      </c>
      <c r="Q89" s="175">
        <f t="shared" si="1"/>
        <v>0.0072824668370116</v>
      </c>
      <c r="R89" s="307"/>
    </row>
    <row r="90" spans="1:18" s="113" customFormat="1" ht="22.5">
      <c r="A90" s="163" t="s">
        <v>455</v>
      </c>
      <c r="B90" s="172" t="s">
        <v>473</v>
      </c>
      <c r="C90" s="172" t="s">
        <v>509</v>
      </c>
      <c r="D90" s="172" t="s">
        <v>510</v>
      </c>
      <c r="E90" s="163" t="s">
        <v>507</v>
      </c>
      <c r="F90" s="172" t="s">
        <v>492</v>
      </c>
      <c r="G90" s="109"/>
      <c r="H90" s="109"/>
      <c r="I90" s="173">
        <v>290</v>
      </c>
      <c r="J90" s="172" t="s">
        <v>445</v>
      </c>
      <c r="K90" s="173">
        <v>587983.91</v>
      </c>
      <c r="L90" s="161">
        <v>2371.71</v>
      </c>
      <c r="M90" s="305">
        <v>1.95583</v>
      </c>
      <c r="N90" s="172" t="s">
        <v>435</v>
      </c>
      <c r="O90" s="173">
        <v>588829.03</v>
      </c>
      <c r="P90" s="173">
        <v>587983.91</v>
      </c>
      <c r="Q90" s="175">
        <f t="shared" si="1"/>
        <v>0.015336611988324667</v>
      </c>
      <c r="R90" s="307"/>
    </row>
    <row r="91" spans="1:18" s="113" customFormat="1" ht="22.5">
      <c r="A91" s="163" t="s">
        <v>333</v>
      </c>
      <c r="B91" s="172" t="s">
        <v>474</v>
      </c>
      <c r="C91" s="172" t="s">
        <v>509</v>
      </c>
      <c r="D91" s="172" t="s">
        <v>510</v>
      </c>
      <c r="E91" s="163" t="s">
        <v>507</v>
      </c>
      <c r="F91" s="172" t="s">
        <v>493</v>
      </c>
      <c r="G91" s="109"/>
      <c r="H91" s="109"/>
      <c r="I91" s="173">
        <v>440</v>
      </c>
      <c r="J91" s="172" t="s">
        <v>445</v>
      </c>
      <c r="K91" s="173">
        <v>878654.28</v>
      </c>
      <c r="L91" s="161">
        <v>9945.9</v>
      </c>
      <c r="M91" s="305">
        <v>1.95583</v>
      </c>
      <c r="N91" s="172" t="s">
        <v>435</v>
      </c>
      <c r="O91" s="173">
        <v>860413.57</v>
      </c>
      <c r="P91" s="173">
        <v>878654.28</v>
      </c>
      <c r="Q91" s="175">
        <f t="shared" si="1"/>
        <v>0.022918279794834486</v>
      </c>
      <c r="R91" s="307"/>
    </row>
    <row r="92" spans="1:18" s="113" customFormat="1" ht="22.5">
      <c r="A92" s="163" t="s">
        <v>456</v>
      </c>
      <c r="B92" s="172" t="s">
        <v>475</v>
      </c>
      <c r="C92" s="172" t="s">
        <v>509</v>
      </c>
      <c r="D92" s="172" t="s">
        <v>510</v>
      </c>
      <c r="E92" s="163" t="s">
        <v>507</v>
      </c>
      <c r="F92" s="172" t="s">
        <v>494</v>
      </c>
      <c r="G92" s="109"/>
      <c r="H92" s="109"/>
      <c r="I92" s="173">
        <v>685</v>
      </c>
      <c r="J92" s="172" t="s">
        <v>445</v>
      </c>
      <c r="K92" s="173">
        <v>1416510.86</v>
      </c>
      <c r="L92" s="161">
        <v>14591.28</v>
      </c>
      <c r="M92" s="305">
        <v>1.95583</v>
      </c>
      <c r="N92" s="172" t="s">
        <v>435</v>
      </c>
      <c r="O92" s="173">
        <v>1417448.68</v>
      </c>
      <c r="P92" s="173">
        <v>1416510.86</v>
      </c>
      <c r="Q92" s="175">
        <f t="shared" si="1"/>
        <v>0.03694740122577178</v>
      </c>
      <c r="R92" s="307"/>
    </row>
    <row r="93" spans="1:18" s="113" customFormat="1" ht="22.5">
      <c r="A93" s="163" t="s">
        <v>457</v>
      </c>
      <c r="B93" s="172" t="s">
        <v>476</v>
      </c>
      <c r="C93" s="172" t="s">
        <v>509</v>
      </c>
      <c r="D93" s="172" t="s">
        <v>510</v>
      </c>
      <c r="E93" s="163" t="s">
        <v>508</v>
      </c>
      <c r="F93" s="172" t="s">
        <v>487</v>
      </c>
      <c r="G93" s="109"/>
      <c r="H93" s="109"/>
      <c r="I93" s="173">
        <v>80</v>
      </c>
      <c r="J93" s="172" t="s">
        <v>445</v>
      </c>
      <c r="K93" s="173">
        <v>156410.23</v>
      </c>
      <c r="L93" s="161">
        <v>2731.75</v>
      </c>
      <c r="M93" s="305">
        <v>1.95583</v>
      </c>
      <c r="N93" s="172" t="s">
        <v>502</v>
      </c>
      <c r="O93" s="173">
        <v>156444.75</v>
      </c>
      <c r="P93" s="173">
        <v>156410.23</v>
      </c>
      <c r="Q93" s="175">
        <f t="shared" si="1"/>
        <v>0.00407970859017999</v>
      </c>
      <c r="R93" s="307"/>
    </row>
    <row r="94" spans="1:18" s="113" customFormat="1" ht="22.5">
      <c r="A94" s="163" t="s">
        <v>458</v>
      </c>
      <c r="B94" s="172" t="s">
        <v>477</v>
      </c>
      <c r="C94" s="172" t="s">
        <v>509</v>
      </c>
      <c r="D94" s="172" t="s">
        <v>510</v>
      </c>
      <c r="E94" s="163" t="s">
        <v>507</v>
      </c>
      <c r="F94" s="172" t="s">
        <v>495</v>
      </c>
      <c r="G94" s="109"/>
      <c r="H94" s="109"/>
      <c r="I94" s="173">
        <v>75</v>
      </c>
      <c r="J94" s="172" t="s">
        <v>445</v>
      </c>
      <c r="K94" s="173">
        <v>147274</v>
      </c>
      <c r="L94" s="161">
        <v>4466.1</v>
      </c>
      <c r="M94" s="305">
        <v>1.95583</v>
      </c>
      <c r="N94" s="172" t="s">
        <v>435</v>
      </c>
      <c r="O94" s="173">
        <v>147450.02</v>
      </c>
      <c r="P94" s="173">
        <v>147274</v>
      </c>
      <c r="Q94" s="175">
        <f t="shared" si="1"/>
        <v>0.003841404765597288</v>
      </c>
      <c r="R94" s="307"/>
    </row>
    <row r="95" spans="1:18" s="113" customFormat="1" ht="22.5">
      <c r="A95" s="163" t="s">
        <v>459</v>
      </c>
      <c r="B95" s="172" t="s">
        <v>478</v>
      </c>
      <c r="C95" s="172" t="s">
        <v>509</v>
      </c>
      <c r="D95" s="172" t="s">
        <v>510</v>
      </c>
      <c r="E95" s="163" t="s">
        <v>507</v>
      </c>
      <c r="F95" s="172" t="s">
        <v>496</v>
      </c>
      <c r="G95" s="109"/>
      <c r="H95" s="109"/>
      <c r="I95" s="173">
        <v>300</v>
      </c>
      <c r="J95" s="172" t="s">
        <v>445</v>
      </c>
      <c r="K95" s="173">
        <v>586338.28</v>
      </c>
      <c r="L95" s="161">
        <v>15762.89</v>
      </c>
      <c r="M95" s="305">
        <v>1.95583</v>
      </c>
      <c r="N95" s="172" t="s">
        <v>435</v>
      </c>
      <c r="O95" s="173">
        <v>582935.13</v>
      </c>
      <c r="P95" s="173">
        <v>586338.28</v>
      </c>
      <c r="Q95" s="175">
        <f t="shared" si="1"/>
        <v>0.015293688383856738</v>
      </c>
      <c r="R95" s="307"/>
    </row>
    <row r="96" spans="1:18" s="113" customFormat="1" ht="22.5">
      <c r="A96" s="163" t="s">
        <v>460</v>
      </c>
      <c r="B96" s="172" t="s">
        <v>479</v>
      </c>
      <c r="C96" s="172" t="s">
        <v>509</v>
      </c>
      <c r="D96" s="172" t="s">
        <v>510</v>
      </c>
      <c r="E96" s="163" t="s">
        <v>507</v>
      </c>
      <c r="F96" s="172" t="s">
        <v>497</v>
      </c>
      <c r="G96" s="109"/>
      <c r="H96" s="109"/>
      <c r="I96" s="173">
        <v>497</v>
      </c>
      <c r="J96" s="172" t="s">
        <v>445</v>
      </c>
      <c r="K96" s="173">
        <v>1024926.89</v>
      </c>
      <c r="L96" s="161">
        <v>26786.42</v>
      </c>
      <c r="M96" s="305">
        <v>1.95583</v>
      </c>
      <c r="N96" s="172" t="s">
        <v>435</v>
      </c>
      <c r="O96" s="173">
        <v>1025024.1</v>
      </c>
      <c r="P96" s="173">
        <v>1024926.89</v>
      </c>
      <c r="Q96" s="175">
        <f t="shared" si="1"/>
        <v>0.026733564917329655</v>
      </c>
      <c r="R96" s="307"/>
    </row>
    <row r="97" spans="1:18" s="113" customFormat="1" ht="22.5">
      <c r="A97" s="163" t="s">
        <v>461</v>
      </c>
      <c r="B97" s="172" t="s">
        <v>480</v>
      </c>
      <c r="C97" s="172" t="s">
        <v>509</v>
      </c>
      <c r="D97" s="172" t="s">
        <v>510</v>
      </c>
      <c r="E97" s="163" t="s">
        <v>507</v>
      </c>
      <c r="F97" s="172" t="s">
        <v>498</v>
      </c>
      <c r="G97" s="109"/>
      <c r="H97" s="109"/>
      <c r="I97" s="173">
        <v>200</v>
      </c>
      <c r="J97" s="172" t="s">
        <v>445</v>
      </c>
      <c r="K97" s="173">
        <v>391948.33</v>
      </c>
      <c r="L97" s="161">
        <v>2546.8</v>
      </c>
      <c r="M97" s="305">
        <v>1.95583</v>
      </c>
      <c r="N97" s="172" t="s">
        <v>435</v>
      </c>
      <c r="O97" s="173">
        <v>391948.33</v>
      </c>
      <c r="P97" s="173">
        <v>391948.33</v>
      </c>
      <c r="Q97" s="175">
        <f t="shared" si="1"/>
        <v>0.010223340051400102</v>
      </c>
      <c r="R97" s="307"/>
    </row>
    <row r="98" spans="1:18" s="113" customFormat="1" ht="22.5">
      <c r="A98" s="163" t="s">
        <v>462</v>
      </c>
      <c r="B98" s="172" t="s">
        <v>481</v>
      </c>
      <c r="C98" s="172" t="s">
        <v>509</v>
      </c>
      <c r="D98" s="172" t="s">
        <v>510</v>
      </c>
      <c r="E98" s="163" t="s">
        <v>507</v>
      </c>
      <c r="F98" s="172" t="s">
        <v>499</v>
      </c>
      <c r="G98" s="109"/>
      <c r="H98" s="109"/>
      <c r="I98" s="173">
        <v>595</v>
      </c>
      <c r="J98" s="172" t="s">
        <v>445</v>
      </c>
      <c r="K98" s="173">
        <v>1160809.55</v>
      </c>
      <c r="L98" s="161">
        <v>2988.31</v>
      </c>
      <c r="M98" s="305">
        <v>1.95583</v>
      </c>
      <c r="N98" s="172" t="s">
        <v>435</v>
      </c>
      <c r="O98" s="173">
        <v>1163718.85</v>
      </c>
      <c r="P98" s="173">
        <v>1160809.55</v>
      </c>
      <c r="Q98" s="175">
        <f t="shared" si="1"/>
        <v>0.03027784495104936</v>
      </c>
      <c r="R98" s="307"/>
    </row>
    <row r="99" spans="1:18" s="113" customFormat="1" ht="22.5">
      <c r="A99" s="163" t="s">
        <v>463</v>
      </c>
      <c r="B99" s="172" t="s">
        <v>482</v>
      </c>
      <c r="C99" s="172" t="s">
        <v>509</v>
      </c>
      <c r="D99" s="172" t="s">
        <v>510</v>
      </c>
      <c r="E99" s="163" t="s">
        <v>507</v>
      </c>
      <c r="F99" s="172" t="s">
        <v>500</v>
      </c>
      <c r="G99" s="109"/>
      <c r="H99" s="109"/>
      <c r="I99" s="173">
        <v>540</v>
      </c>
      <c r="J99" s="172" t="s">
        <v>445</v>
      </c>
      <c r="K99" s="173">
        <v>1056148.2</v>
      </c>
      <c r="L99" s="161">
        <v>21188.02</v>
      </c>
      <c r="M99" s="305">
        <v>1.95583</v>
      </c>
      <c r="N99" s="172" t="s">
        <v>435</v>
      </c>
      <c r="O99" s="173">
        <v>1037137.53</v>
      </c>
      <c r="P99" s="173">
        <v>1056148.2</v>
      </c>
      <c r="Q99" s="175">
        <f t="shared" si="1"/>
        <v>0.02754792243476104</v>
      </c>
      <c r="R99" s="307"/>
    </row>
    <row r="100" spans="1:18" s="113" customFormat="1" ht="22.5">
      <c r="A100" s="163" t="s">
        <v>464</v>
      </c>
      <c r="B100" s="172" t="s">
        <v>483</v>
      </c>
      <c r="C100" s="172" t="s">
        <v>509</v>
      </c>
      <c r="D100" s="172" t="s">
        <v>510</v>
      </c>
      <c r="E100" s="163" t="s">
        <v>508</v>
      </c>
      <c r="F100" s="172" t="s">
        <v>487</v>
      </c>
      <c r="G100" s="109"/>
      <c r="H100" s="109"/>
      <c r="I100" s="173">
        <v>100</v>
      </c>
      <c r="J100" s="172" t="s">
        <v>445</v>
      </c>
      <c r="K100" s="173">
        <v>195566.45</v>
      </c>
      <c r="L100" s="161">
        <v>689.35</v>
      </c>
      <c r="M100" s="305">
        <v>1.95583</v>
      </c>
      <c r="N100" s="172" t="s">
        <v>502</v>
      </c>
      <c r="O100" s="173">
        <v>195515.97</v>
      </c>
      <c r="P100" s="173">
        <v>195566.45</v>
      </c>
      <c r="Q100" s="175">
        <f t="shared" si="1"/>
        <v>0.005101035437490282</v>
      </c>
      <c r="R100" s="307"/>
    </row>
    <row r="101" spans="1:18" s="113" customFormat="1" ht="24" customHeight="1">
      <c r="A101" s="163" t="s">
        <v>465</v>
      </c>
      <c r="B101" s="172" t="s">
        <v>484</v>
      </c>
      <c r="C101" s="172" t="s">
        <v>509</v>
      </c>
      <c r="D101" s="172" t="s">
        <v>510</v>
      </c>
      <c r="E101" s="163" t="s">
        <v>508</v>
      </c>
      <c r="F101" s="172" t="s">
        <v>487</v>
      </c>
      <c r="G101" s="109"/>
      <c r="H101" s="109"/>
      <c r="I101" s="173">
        <v>98</v>
      </c>
      <c r="J101" s="172" t="s">
        <v>445</v>
      </c>
      <c r="K101" s="173">
        <v>191625.88</v>
      </c>
      <c r="L101" s="161">
        <v>377.06</v>
      </c>
      <c r="M101" s="305">
        <v>1.95583</v>
      </c>
      <c r="N101" s="172" t="s">
        <v>502</v>
      </c>
      <c r="O101" s="173">
        <v>191593.85</v>
      </c>
      <c r="P101" s="173">
        <v>191625.88</v>
      </c>
      <c r="Q101" s="175">
        <f t="shared" si="1"/>
        <v>0.004998252024415539</v>
      </c>
      <c r="R101" s="307"/>
    </row>
    <row r="102" spans="1:18" s="113" customFormat="1" ht="22.5">
      <c r="A102" s="163" t="s">
        <v>466</v>
      </c>
      <c r="B102" s="172" t="s">
        <v>485</v>
      </c>
      <c r="C102" s="172" t="s">
        <v>509</v>
      </c>
      <c r="D102" s="172" t="s">
        <v>510</v>
      </c>
      <c r="E102" s="163" t="s">
        <v>507</v>
      </c>
      <c r="F102" s="172" t="s">
        <v>501</v>
      </c>
      <c r="G102" s="109"/>
      <c r="H102" s="109"/>
      <c r="I102" s="173">
        <v>150</v>
      </c>
      <c r="J102" s="172" t="s">
        <v>445</v>
      </c>
      <c r="K102" s="173">
        <v>294107.94</v>
      </c>
      <c r="L102" s="161">
        <v>7743.39</v>
      </c>
      <c r="M102" s="305">
        <v>1.95583</v>
      </c>
      <c r="N102" s="172" t="s">
        <v>435</v>
      </c>
      <c r="O102" s="173">
        <v>294107.94</v>
      </c>
      <c r="P102" s="173">
        <v>294107.94</v>
      </c>
      <c r="Q102" s="175">
        <f t="shared" si="1"/>
        <v>0.00767133127582602</v>
      </c>
      <c r="R102" s="307"/>
    </row>
    <row r="103" spans="1:18" s="113" customFormat="1" ht="11.25">
      <c r="A103" s="163"/>
      <c r="B103" s="163"/>
      <c r="C103" s="172"/>
      <c r="D103" s="172"/>
      <c r="E103" s="164"/>
      <c r="F103" s="104"/>
      <c r="G103" s="107"/>
      <c r="H103" s="107"/>
      <c r="I103" s="174"/>
      <c r="J103" s="104"/>
      <c r="K103" s="174"/>
      <c r="L103" s="162"/>
      <c r="M103" s="109"/>
      <c r="N103" s="104"/>
      <c r="O103" s="174"/>
      <c r="P103" s="174"/>
      <c r="Q103" s="176"/>
      <c r="R103" s="307"/>
    </row>
    <row r="104" spans="1:18" ht="11.25">
      <c r="A104" s="163" t="s">
        <v>115</v>
      </c>
      <c r="B104" s="163"/>
      <c r="C104" s="172"/>
      <c r="D104" s="172"/>
      <c r="E104" s="163"/>
      <c r="F104" s="172"/>
      <c r="G104" s="109"/>
      <c r="H104" s="109"/>
      <c r="I104" s="173"/>
      <c r="J104" s="172"/>
      <c r="K104" s="173"/>
      <c r="L104" s="161"/>
      <c r="M104" s="109"/>
      <c r="N104" s="172"/>
      <c r="O104" s="173"/>
      <c r="P104" s="173"/>
      <c r="Q104" s="175"/>
      <c r="R104" s="309"/>
    </row>
    <row r="105" spans="1:18" ht="11.25">
      <c r="A105" s="163"/>
      <c r="B105" s="163"/>
      <c r="C105" s="172"/>
      <c r="D105" s="172"/>
      <c r="E105" s="163"/>
      <c r="F105" s="172"/>
      <c r="G105" s="109"/>
      <c r="H105" s="109"/>
      <c r="I105" s="173"/>
      <c r="J105" s="172"/>
      <c r="K105" s="173"/>
      <c r="L105" s="161"/>
      <c r="M105" s="109"/>
      <c r="N105" s="172"/>
      <c r="O105" s="173"/>
      <c r="P105" s="173"/>
      <c r="Q105" s="175"/>
      <c r="R105" s="309"/>
    </row>
    <row r="106" spans="1:18" s="113" customFormat="1" ht="11.25">
      <c r="A106" s="163" t="s">
        <v>116</v>
      </c>
      <c r="B106" s="164"/>
      <c r="C106" s="172"/>
      <c r="D106" s="172"/>
      <c r="E106" s="164"/>
      <c r="F106" s="104"/>
      <c r="G106" s="107"/>
      <c r="H106" s="107"/>
      <c r="I106" s="174"/>
      <c r="J106" s="104"/>
      <c r="K106" s="174"/>
      <c r="L106" s="162"/>
      <c r="M106" s="109"/>
      <c r="N106" s="104"/>
      <c r="O106" s="174"/>
      <c r="P106" s="174"/>
      <c r="Q106" s="176"/>
      <c r="R106" s="307"/>
    </row>
    <row r="107" spans="1:18" s="113" customFormat="1" ht="11.25">
      <c r="A107" s="163"/>
      <c r="B107" s="164"/>
      <c r="C107" s="172"/>
      <c r="D107" s="172"/>
      <c r="E107" s="164"/>
      <c r="F107" s="104"/>
      <c r="G107" s="107"/>
      <c r="H107" s="107"/>
      <c r="I107" s="174"/>
      <c r="J107" s="104"/>
      <c r="K107" s="174"/>
      <c r="L107" s="162"/>
      <c r="M107" s="109"/>
      <c r="N107" s="104"/>
      <c r="O107" s="174"/>
      <c r="P107" s="174"/>
      <c r="Q107" s="176"/>
      <c r="R107" s="307"/>
    </row>
    <row r="108" spans="1:18" s="113" customFormat="1" ht="22.5">
      <c r="A108" s="163" t="s">
        <v>446</v>
      </c>
      <c r="B108" s="172" t="s">
        <v>447</v>
      </c>
      <c r="C108" s="172" t="s">
        <v>509</v>
      </c>
      <c r="D108" s="172" t="s">
        <v>510</v>
      </c>
      <c r="E108" s="163" t="s">
        <v>507</v>
      </c>
      <c r="F108" s="172" t="s">
        <v>448</v>
      </c>
      <c r="G108" s="109"/>
      <c r="H108" s="109"/>
      <c r="I108" s="173">
        <v>190</v>
      </c>
      <c r="J108" s="172" t="s">
        <v>445</v>
      </c>
      <c r="K108" s="173">
        <v>371607.7</v>
      </c>
      <c r="L108" s="173">
        <v>9073.4</v>
      </c>
      <c r="M108" s="305">
        <v>1.95583</v>
      </c>
      <c r="N108" s="172" t="s">
        <v>435</v>
      </c>
      <c r="O108" s="173">
        <v>371607.7</v>
      </c>
      <c r="P108" s="173">
        <v>371607.7</v>
      </c>
      <c r="Q108" s="175">
        <f>P108/38338578.98</f>
        <v>0.009692787523341849</v>
      </c>
      <c r="R108" s="307"/>
    </row>
    <row r="109" spans="1:18" s="113" customFormat="1" ht="22.5">
      <c r="A109" s="163" t="s">
        <v>446</v>
      </c>
      <c r="B109" s="311" t="s">
        <v>535</v>
      </c>
      <c r="C109" s="172" t="s">
        <v>509</v>
      </c>
      <c r="D109" s="172" t="s">
        <v>510</v>
      </c>
      <c r="E109" s="163" t="s">
        <v>507</v>
      </c>
      <c r="F109" s="172" t="s">
        <v>536</v>
      </c>
      <c r="G109" s="109"/>
      <c r="H109" s="109"/>
      <c r="I109" s="173"/>
      <c r="J109" s="172" t="s">
        <v>445</v>
      </c>
      <c r="K109" s="173"/>
      <c r="L109" s="161"/>
      <c r="M109" s="305">
        <v>1.95583</v>
      </c>
      <c r="N109" s="172"/>
      <c r="O109" s="173">
        <v>608805.29</v>
      </c>
      <c r="P109" s="173"/>
      <c r="Q109" s="175"/>
      <c r="R109" s="307"/>
    </row>
    <row r="110" spans="1:18" s="113" customFormat="1" ht="11.25">
      <c r="A110" s="163"/>
      <c r="B110" s="166"/>
      <c r="C110" s="172"/>
      <c r="D110" s="172"/>
      <c r="E110" s="109"/>
      <c r="F110" s="109"/>
      <c r="G110" s="109"/>
      <c r="H110" s="109"/>
      <c r="I110" s="173"/>
      <c r="J110" s="172"/>
      <c r="K110" s="173"/>
      <c r="L110" s="161"/>
      <c r="M110" s="109"/>
      <c r="N110" s="172"/>
      <c r="O110" s="173"/>
      <c r="P110" s="173"/>
      <c r="Q110" s="175"/>
      <c r="R110" s="307"/>
    </row>
    <row r="111" spans="1:18" ht="11.25">
      <c r="A111" s="165" t="s">
        <v>113</v>
      </c>
      <c r="B111" s="166"/>
      <c r="C111" s="172"/>
      <c r="D111" s="172"/>
      <c r="E111" s="109"/>
      <c r="F111" s="109"/>
      <c r="G111" s="109"/>
      <c r="H111" s="109"/>
      <c r="I111" s="173"/>
      <c r="J111" s="172"/>
      <c r="K111" s="173"/>
      <c r="L111" s="161"/>
      <c r="M111" s="109"/>
      <c r="N111" s="172"/>
      <c r="O111" s="173"/>
      <c r="P111" s="173"/>
      <c r="Q111" s="175"/>
      <c r="R111" s="309"/>
    </row>
    <row r="112" spans="1:18" ht="11.25">
      <c r="A112" s="165"/>
      <c r="B112" s="166"/>
      <c r="C112" s="172"/>
      <c r="D112" s="172"/>
      <c r="E112" s="109"/>
      <c r="F112" s="109"/>
      <c r="G112" s="109"/>
      <c r="H112" s="109"/>
      <c r="I112" s="173"/>
      <c r="J112" s="172"/>
      <c r="K112" s="173"/>
      <c r="L112" s="161"/>
      <c r="M112" s="109"/>
      <c r="N112" s="172"/>
      <c r="O112" s="173"/>
      <c r="P112" s="173"/>
      <c r="Q112" s="175"/>
      <c r="R112" s="309"/>
    </row>
    <row r="113" spans="1:18" ht="11.25">
      <c r="A113" s="163" t="s">
        <v>117</v>
      </c>
      <c r="B113" s="167"/>
      <c r="C113" s="172"/>
      <c r="D113" s="172"/>
      <c r="E113" s="109"/>
      <c r="F113" s="109"/>
      <c r="G113" s="109"/>
      <c r="H113" s="109"/>
      <c r="I113" s="173"/>
      <c r="J113" s="172"/>
      <c r="K113" s="173"/>
      <c r="L113" s="161"/>
      <c r="M113" s="109"/>
      <c r="N113" s="172"/>
      <c r="O113" s="173"/>
      <c r="P113" s="173"/>
      <c r="Q113" s="175"/>
      <c r="R113" s="309"/>
    </row>
    <row r="114" spans="1:18" ht="22.5">
      <c r="A114" s="163" t="s">
        <v>537</v>
      </c>
      <c r="B114" s="172" t="s">
        <v>538</v>
      </c>
      <c r="C114" s="172" t="s">
        <v>509</v>
      </c>
      <c r="D114" s="172" t="s">
        <v>510</v>
      </c>
      <c r="E114" s="163" t="s">
        <v>539</v>
      </c>
      <c r="F114" s="109"/>
      <c r="G114" s="109" t="s">
        <v>540</v>
      </c>
      <c r="H114" s="109" t="s">
        <v>541</v>
      </c>
      <c r="I114" s="173"/>
      <c r="J114" s="172" t="s">
        <v>445</v>
      </c>
      <c r="K114" s="173"/>
      <c r="L114" s="161"/>
      <c r="M114" s="305">
        <v>1.95583</v>
      </c>
      <c r="N114" s="172"/>
      <c r="O114" s="173">
        <v>403135.68</v>
      </c>
      <c r="P114" s="173"/>
      <c r="Q114" s="175"/>
      <c r="R114" s="309"/>
    </row>
    <row r="115" spans="1:18" ht="22.5">
      <c r="A115" s="163" t="s">
        <v>542</v>
      </c>
      <c r="B115" s="172" t="s">
        <v>543</v>
      </c>
      <c r="C115" s="172" t="s">
        <v>509</v>
      </c>
      <c r="D115" s="172" t="s">
        <v>510</v>
      </c>
      <c r="E115" s="163" t="s">
        <v>539</v>
      </c>
      <c r="F115" s="109"/>
      <c r="G115" s="109" t="s">
        <v>540</v>
      </c>
      <c r="H115" s="109" t="s">
        <v>541</v>
      </c>
      <c r="I115" s="173"/>
      <c r="J115" s="172" t="s">
        <v>445</v>
      </c>
      <c r="K115" s="173"/>
      <c r="L115" s="161"/>
      <c r="M115" s="305">
        <v>1.95583</v>
      </c>
      <c r="N115" s="172"/>
      <c r="O115" s="173">
        <v>533589.54</v>
      </c>
      <c r="P115" s="173"/>
      <c r="Q115" s="175"/>
      <c r="R115" s="309"/>
    </row>
    <row r="116" spans="1:18" ht="11.25">
      <c r="A116" s="164" t="s">
        <v>150</v>
      </c>
      <c r="B116" s="168"/>
      <c r="C116" s="172" t="s">
        <v>98</v>
      </c>
      <c r="D116" s="172" t="s">
        <v>98</v>
      </c>
      <c r="E116" s="107" t="s">
        <v>98</v>
      </c>
      <c r="F116" s="107"/>
      <c r="G116" s="107"/>
      <c r="H116" s="107"/>
      <c r="I116" s="174"/>
      <c r="J116" s="104"/>
      <c r="K116" s="174">
        <f>SUM(K84:K113)</f>
        <v>11713012.59</v>
      </c>
      <c r="L116" s="162">
        <f>SUM(L84:L113)</f>
        <v>189761.24</v>
      </c>
      <c r="M116" s="147"/>
      <c r="N116" s="306"/>
      <c r="O116" s="174">
        <f>SUM(O84:O115)</f>
        <v>13190950.199999996</v>
      </c>
      <c r="P116" s="174">
        <f>SUM(P84:P113)</f>
        <v>11713012.59</v>
      </c>
      <c r="Q116" s="177">
        <f>SUM(Q84:Q113)</f>
        <v>0.305515042592223</v>
      </c>
      <c r="R116" s="307"/>
    </row>
    <row r="117" spans="1:18" ht="11.25">
      <c r="A117" s="163" t="s">
        <v>149</v>
      </c>
      <c r="B117" s="169"/>
      <c r="C117" s="172"/>
      <c r="D117" s="172"/>
      <c r="E117" s="109"/>
      <c r="F117" s="109"/>
      <c r="G117" s="109"/>
      <c r="H117" s="109"/>
      <c r="I117" s="173"/>
      <c r="J117" s="172"/>
      <c r="K117" s="173"/>
      <c r="L117" s="161"/>
      <c r="M117" s="109"/>
      <c r="N117" s="172"/>
      <c r="O117" s="173"/>
      <c r="P117" s="173"/>
      <c r="Q117" s="175"/>
      <c r="R117" s="309"/>
    </row>
    <row r="118" spans="1:18" ht="11.25">
      <c r="A118" s="164" t="s">
        <v>153</v>
      </c>
      <c r="B118" s="167"/>
      <c r="C118" s="172" t="s">
        <v>98</v>
      </c>
      <c r="D118" s="172" t="s">
        <v>98</v>
      </c>
      <c r="E118" s="109" t="s">
        <v>98</v>
      </c>
      <c r="F118" s="109"/>
      <c r="G118" s="109"/>
      <c r="H118" s="109"/>
      <c r="I118" s="173"/>
      <c r="J118" s="172"/>
      <c r="K118" s="173" t="s">
        <v>98</v>
      </c>
      <c r="L118" s="161"/>
      <c r="M118" s="109"/>
      <c r="N118" s="172"/>
      <c r="O118" s="173"/>
      <c r="P118" s="173"/>
      <c r="Q118" s="175"/>
      <c r="R118" s="309"/>
    </row>
    <row r="119" spans="1:18" ht="20.25" customHeight="1">
      <c r="A119" s="92" t="s">
        <v>251</v>
      </c>
      <c r="B119" s="170"/>
      <c r="C119" s="172" t="s">
        <v>98</v>
      </c>
      <c r="D119" s="172" t="s">
        <v>98</v>
      </c>
      <c r="E119" s="109" t="s">
        <v>98</v>
      </c>
      <c r="F119" s="109"/>
      <c r="G119" s="109"/>
      <c r="H119" s="109"/>
      <c r="I119" s="173"/>
      <c r="J119" s="172"/>
      <c r="K119" s="173" t="s">
        <v>98</v>
      </c>
      <c r="L119" s="161"/>
      <c r="M119" s="109"/>
      <c r="N119" s="172"/>
      <c r="O119" s="173"/>
      <c r="P119" s="173"/>
      <c r="Q119" s="175"/>
      <c r="R119" s="309"/>
    </row>
    <row r="120" spans="1:18" ht="16.5" customHeight="1">
      <c r="A120" s="163" t="s">
        <v>118</v>
      </c>
      <c r="B120" s="170"/>
      <c r="C120" s="172"/>
      <c r="D120" s="172"/>
      <c r="E120" s="109"/>
      <c r="F120" s="109"/>
      <c r="G120" s="109"/>
      <c r="H120" s="109"/>
      <c r="I120" s="173"/>
      <c r="J120" s="172"/>
      <c r="K120" s="173"/>
      <c r="L120" s="161"/>
      <c r="M120" s="109"/>
      <c r="N120" s="172"/>
      <c r="O120" s="173"/>
      <c r="P120" s="173"/>
      <c r="Q120" s="175"/>
      <c r="R120" s="309"/>
    </row>
    <row r="121" spans="1:18" ht="15.75" customHeight="1">
      <c r="A121" s="165" t="s">
        <v>182</v>
      </c>
      <c r="B121" s="165"/>
      <c r="C121" s="172" t="s">
        <v>98</v>
      </c>
      <c r="D121" s="172" t="s">
        <v>98</v>
      </c>
      <c r="E121" s="109" t="s">
        <v>98</v>
      </c>
      <c r="F121" s="109"/>
      <c r="G121" s="109"/>
      <c r="H121" s="109"/>
      <c r="I121" s="173"/>
      <c r="J121" s="172"/>
      <c r="K121" s="173" t="s">
        <v>98</v>
      </c>
      <c r="L121" s="161"/>
      <c r="M121" s="109"/>
      <c r="N121" s="172"/>
      <c r="O121" s="173"/>
      <c r="P121" s="173"/>
      <c r="Q121" s="175"/>
      <c r="R121" s="309"/>
    </row>
    <row r="122" spans="1:18" ht="15.75" customHeight="1">
      <c r="A122" s="165" t="s">
        <v>148</v>
      </c>
      <c r="B122" s="165"/>
      <c r="C122" s="172"/>
      <c r="D122" s="172"/>
      <c r="E122" s="109"/>
      <c r="F122" s="109"/>
      <c r="G122" s="109"/>
      <c r="H122" s="109"/>
      <c r="I122" s="173"/>
      <c r="J122" s="172"/>
      <c r="K122" s="173"/>
      <c r="L122" s="161"/>
      <c r="M122" s="109"/>
      <c r="N122" s="172"/>
      <c r="O122" s="173"/>
      <c r="P122" s="173"/>
      <c r="Q122" s="175"/>
      <c r="R122" s="309"/>
    </row>
    <row r="123" spans="1:18" s="113" customFormat="1" ht="11.25">
      <c r="A123" s="165" t="s">
        <v>183</v>
      </c>
      <c r="B123" s="165"/>
      <c r="C123" s="104"/>
      <c r="D123" s="104"/>
      <c r="E123" s="107"/>
      <c r="F123" s="107"/>
      <c r="G123" s="107"/>
      <c r="H123" s="107"/>
      <c r="I123" s="174"/>
      <c r="J123" s="104"/>
      <c r="K123" s="174"/>
      <c r="L123" s="162"/>
      <c r="M123" s="107"/>
      <c r="N123" s="104"/>
      <c r="O123" s="174"/>
      <c r="P123" s="174"/>
      <c r="Q123" s="176"/>
      <c r="R123" s="307"/>
    </row>
    <row r="124" spans="1:18" s="113" customFormat="1" ht="11.25">
      <c r="A124" s="163" t="s">
        <v>11</v>
      </c>
      <c r="B124" s="165"/>
      <c r="C124" s="104"/>
      <c r="D124" s="104"/>
      <c r="E124" s="107"/>
      <c r="F124" s="107"/>
      <c r="G124" s="107"/>
      <c r="H124" s="107"/>
      <c r="I124" s="174"/>
      <c r="J124" s="104"/>
      <c r="K124" s="174"/>
      <c r="L124" s="162"/>
      <c r="M124" s="107"/>
      <c r="N124" s="104"/>
      <c r="O124" s="174"/>
      <c r="P124" s="174"/>
      <c r="Q124" s="176"/>
      <c r="R124" s="307"/>
    </row>
    <row r="125" spans="1:18" ht="18.75" customHeight="1">
      <c r="A125" s="164" t="s">
        <v>191</v>
      </c>
      <c r="B125" s="165"/>
      <c r="C125" s="172" t="s">
        <v>98</v>
      </c>
      <c r="D125" s="172" t="s">
        <v>98</v>
      </c>
      <c r="E125" s="109" t="s">
        <v>98</v>
      </c>
      <c r="F125" s="109"/>
      <c r="G125" s="109"/>
      <c r="H125" s="109"/>
      <c r="I125" s="173"/>
      <c r="J125" s="172"/>
      <c r="K125" s="173" t="s">
        <v>98</v>
      </c>
      <c r="L125" s="161"/>
      <c r="M125" s="109"/>
      <c r="N125" s="172"/>
      <c r="O125" s="173"/>
      <c r="P125" s="173"/>
      <c r="Q125" s="175"/>
      <c r="R125" s="309"/>
    </row>
    <row r="126" spans="1:18" ht="18.75" customHeight="1">
      <c r="A126" s="163" t="s">
        <v>301</v>
      </c>
      <c r="B126" s="165"/>
      <c r="C126" s="172"/>
      <c r="D126" s="172"/>
      <c r="E126" s="109"/>
      <c r="F126" s="109"/>
      <c r="G126" s="109"/>
      <c r="H126" s="109"/>
      <c r="I126" s="173"/>
      <c r="J126" s="172"/>
      <c r="K126" s="173"/>
      <c r="L126" s="161"/>
      <c r="M126" s="109"/>
      <c r="N126" s="172"/>
      <c r="O126" s="173"/>
      <c r="P126" s="173"/>
      <c r="Q126" s="175"/>
      <c r="R126" s="309"/>
    </row>
    <row r="127" spans="1:18" ht="19.5" customHeight="1">
      <c r="A127" s="164" t="s">
        <v>200</v>
      </c>
      <c r="B127" s="165"/>
      <c r="C127" s="172"/>
      <c r="D127" s="172"/>
      <c r="E127" s="109"/>
      <c r="F127" s="109"/>
      <c r="G127" s="109"/>
      <c r="H127" s="109"/>
      <c r="I127" s="173"/>
      <c r="J127" s="172"/>
      <c r="K127" s="173"/>
      <c r="L127" s="161"/>
      <c r="M127" s="109"/>
      <c r="N127" s="172"/>
      <c r="O127" s="173"/>
      <c r="P127" s="173"/>
      <c r="Q127" s="175"/>
      <c r="R127" s="309"/>
    </row>
    <row r="128" spans="1:18" ht="24" customHeight="1">
      <c r="A128" s="164" t="s">
        <v>152</v>
      </c>
      <c r="B128" s="165"/>
      <c r="C128" s="172"/>
      <c r="D128" s="172"/>
      <c r="E128" s="109"/>
      <c r="F128" s="109"/>
      <c r="G128" s="109"/>
      <c r="H128" s="109"/>
      <c r="I128" s="174"/>
      <c r="J128" s="306"/>
      <c r="K128" s="174">
        <f>SUM(K72,K76,K80,K116)</f>
        <v>27651733.59</v>
      </c>
      <c r="L128" s="174">
        <f>SUM(L72,L76,L80,L116)</f>
        <v>189761.24</v>
      </c>
      <c r="M128" s="147"/>
      <c r="N128" s="306"/>
      <c r="O128" s="174">
        <f>SUM(O72,O76,O80,O116)</f>
        <v>33761118.41</v>
      </c>
      <c r="P128" s="174">
        <f>SUM(P72,P76,P80,P116)</f>
        <v>27651733.59</v>
      </c>
      <c r="Q128" s="176">
        <f>P128/38338578.98</f>
        <v>0.7212508738110773</v>
      </c>
      <c r="R128" s="309"/>
    </row>
    <row r="129" spans="1:18" ht="21">
      <c r="A129" s="164" t="s">
        <v>244</v>
      </c>
      <c r="B129" s="165"/>
      <c r="C129" s="172"/>
      <c r="D129" s="172"/>
      <c r="E129" s="109"/>
      <c r="F129" s="109"/>
      <c r="G129" s="109"/>
      <c r="H129" s="109"/>
      <c r="I129" s="174"/>
      <c r="J129" s="174"/>
      <c r="K129" s="174">
        <f>SUM(K72,K76,K80,K116)-K100-K101-K93-K85</f>
        <v>27028154.5</v>
      </c>
      <c r="L129" s="174">
        <f>SUM(L72,L76,L80,L116)-L100-L101-L93-L85</f>
        <v>183602.00999999998</v>
      </c>
      <c r="M129" s="147"/>
      <c r="N129" s="306"/>
      <c r="O129" s="174">
        <f>SUM(O29:O38,O41:O68,O74,O78:O79,O84,O86:O90,O92,O94:O99,O102,O108:O109,O114:O115)</f>
        <v>32013290.570000004</v>
      </c>
      <c r="P129" s="174">
        <f>SUM(P72,P76,P80,P116)-P100-P101-P93-P85</f>
        <v>27028154.5</v>
      </c>
      <c r="Q129" s="176">
        <f>P129/38338578.98</f>
        <v>0.7049858189605754</v>
      </c>
      <c r="R129" s="309"/>
    </row>
    <row r="130" spans="1:18" ht="11.25">
      <c r="A130" s="164" t="s">
        <v>192</v>
      </c>
      <c r="B130" s="171"/>
      <c r="C130" s="109" t="s">
        <v>98</v>
      </c>
      <c r="D130" s="109" t="s">
        <v>98</v>
      </c>
      <c r="E130" s="109" t="s">
        <v>98</v>
      </c>
      <c r="F130" s="109"/>
      <c r="G130" s="109"/>
      <c r="H130" s="109"/>
      <c r="I130" s="174"/>
      <c r="J130" s="174"/>
      <c r="K130" s="174">
        <f>K26+K128</f>
        <v>27651733.59</v>
      </c>
      <c r="L130" s="174">
        <f>L26+L128</f>
        <v>189761.24</v>
      </c>
      <c r="M130" s="147"/>
      <c r="N130" s="147"/>
      <c r="O130" s="174">
        <f>O26+O128</f>
        <v>33761118.41</v>
      </c>
      <c r="P130" s="174">
        <f>P26+P128</f>
        <v>27651733.59</v>
      </c>
      <c r="Q130" s="177">
        <f>SUM(Q72,Q76,Q80,Q116)</f>
        <v>0.7212508738110774</v>
      </c>
      <c r="R130" s="309"/>
    </row>
    <row r="131" spans="1:19" s="113" customFormat="1" ht="18.75" customHeight="1">
      <c r="A131" s="116"/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6"/>
      <c r="R131" s="116"/>
      <c r="S131" s="116"/>
    </row>
    <row r="132" spans="1:19" s="113" customFormat="1" ht="49.5" customHeight="1">
      <c r="A132" s="388" t="s">
        <v>545</v>
      </c>
      <c r="B132" s="388"/>
      <c r="C132" s="388"/>
      <c r="D132" s="388"/>
      <c r="E132" s="388"/>
      <c r="F132" s="388"/>
      <c r="G132" s="388"/>
      <c r="H132" s="388"/>
      <c r="I132" s="388"/>
      <c r="J132" s="119"/>
      <c r="K132" s="119"/>
      <c r="L132" s="118"/>
      <c r="M132" s="118"/>
      <c r="N132" s="118"/>
      <c r="O132" s="118"/>
      <c r="P132" s="118"/>
      <c r="Q132" s="116"/>
      <c r="R132" s="116"/>
      <c r="S132" s="116"/>
    </row>
    <row r="133" spans="1:19" s="113" customFormat="1" ht="14.25" customHeight="1">
      <c r="A133" s="389" t="s">
        <v>302</v>
      </c>
      <c r="B133" s="389"/>
      <c r="C133" s="389"/>
      <c r="D133" s="389"/>
      <c r="E133" s="389"/>
      <c r="F133" s="389"/>
      <c r="G133" s="389"/>
      <c r="H133" s="389"/>
      <c r="I133" s="389"/>
      <c r="J133" s="100"/>
      <c r="K133" s="100"/>
      <c r="L133" s="118"/>
      <c r="M133" s="118"/>
      <c r="N133" s="118"/>
      <c r="O133" s="118"/>
      <c r="P133" s="118"/>
      <c r="Q133" s="116"/>
      <c r="R133" s="116"/>
      <c r="S133" s="116"/>
    </row>
    <row r="134" spans="11:19" s="113" customFormat="1" ht="13.5" customHeight="1">
      <c r="K134" s="100"/>
      <c r="L134" s="118"/>
      <c r="M134" s="118"/>
      <c r="N134" s="118"/>
      <c r="O134" s="118"/>
      <c r="P134" s="118"/>
      <c r="Q134" s="116"/>
      <c r="R134" s="116"/>
      <c r="S134" s="116"/>
    </row>
    <row r="135" spans="1:19" s="113" customFormat="1" ht="16.5" customHeight="1">
      <c r="A135" s="139" t="s">
        <v>546</v>
      </c>
      <c r="B135" s="320"/>
      <c r="C135" s="321"/>
      <c r="D135" s="322"/>
      <c r="E135" s="322"/>
      <c r="F135" s="322"/>
      <c r="G135" s="149" t="s">
        <v>206</v>
      </c>
      <c r="H135" s="322"/>
      <c r="I135" s="322"/>
      <c r="J135" s="322"/>
      <c r="K135" s="149" t="s">
        <v>325</v>
      </c>
      <c r="L135" s="150"/>
      <c r="M135" s="290"/>
      <c r="N135" s="290"/>
      <c r="O135" s="340" t="s">
        <v>326</v>
      </c>
      <c r="P135" s="340"/>
      <c r="Q135" s="116"/>
      <c r="R135" s="116"/>
      <c r="S135" s="116"/>
    </row>
    <row r="136" spans="1:19" s="113" customFormat="1" ht="15" customHeight="1">
      <c r="A136" s="323"/>
      <c r="B136" s="323"/>
      <c r="C136" s="324"/>
      <c r="D136" s="322"/>
      <c r="E136" s="322"/>
      <c r="F136" s="322"/>
      <c r="G136" s="4" t="s">
        <v>548</v>
      </c>
      <c r="H136" s="4"/>
      <c r="I136" s="4"/>
      <c r="J136" s="322"/>
      <c r="K136" s="196"/>
      <c r="L136" s="196" t="s">
        <v>554</v>
      </c>
      <c r="M136" s="196"/>
      <c r="N136" s="324"/>
      <c r="O136" s="152"/>
      <c r="P136" s="227" t="s">
        <v>550</v>
      </c>
      <c r="Q136" s="116"/>
      <c r="R136" s="116"/>
      <c r="S136" s="116"/>
    </row>
    <row r="137" spans="1:19" s="113" customFormat="1" ht="15.75" customHeight="1">
      <c r="A137" s="116"/>
      <c r="B137" s="117"/>
      <c r="C137" s="118"/>
      <c r="D137" s="118"/>
      <c r="E137" s="292"/>
      <c r="F137" s="118"/>
      <c r="G137" s="118"/>
      <c r="H137" s="293"/>
      <c r="I137" s="99"/>
      <c r="J137" s="293"/>
      <c r="K137" s="291"/>
      <c r="L137" s="293"/>
      <c r="M137" s="99"/>
      <c r="N137" s="293"/>
      <c r="O137" s="118"/>
      <c r="P137" s="118"/>
      <c r="Q137" s="116"/>
      <c r="R137" s="116"/>
      <c r="S137" s="116"/>
    </row>
    <row r="138" spans="11:19" s="113" customFormat="1" ht="10.5">
      <c r="K138" s="118"/>
      <c r="L138" s="118"/>
      <c r="M138" s="118"/>
      <c r="N138" s="118"/>
      <c r="O138" s="118"/>
      <c r="P138" s="118"/>
      <c r="Q138" s="116"/>
      <c r="R138" s="116"/>
      <c r="S138" s="116"/>
    </row>
    <row r="139" spans="1:19" s="113" customFormat="1" ht="11.25">
      <c r="A139" s="120"/>
      <c r="B139" s="117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6"/>
      <c r="R139" s="116"/>
      <c r="S139" s="116"/>
    </row>
    <row r="140" spans="1:19" s="113" customFormat="1" ht="11.25">
      <c r="A140" s="100"/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6"/>
      <c r="R140" s="116"/>
      <c r="S140" s="116"/>
    </row>
    <row r="141" spans="1:19" ht="17.25" customHeight="1">
      <c r="A141" s="121"/>
      <c r="B141" s="100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00"/>
      <c r="R141" s="100"/>
      <c r="S141" s="100"/>
    </row>
    <row r="142" spans="1:19" s="113" customFormat="1" ht="11.25">
      <c r="A142" s="122"/>
      <c r="B142" s="117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6"/>
      <c r="R142" s="116"/>
      <c r="S142" s="116"/>
    </row>
    <row r="143" spans="1:19" s="113" customFormat="1" ht="11.25">
      <c r="A143" s="123"/>
      <c r="B143" s="120"/>
      <c r="C143" s="118"/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6"/>
      <c r="R143" s="116"/>
      <c r="S143" s="116"/>
    </row>
    <row r="144" spans="1:19" s="113" customFormat="1" ht="11.25">
      <c r="A144" s="124"/>
      <c r="B144" s="117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6"/>
      <c r="R144" s="116"/>
      <c r="S144" s="116"/>
    </row>
    <row r="145" spans="1:19" s="113" customFormat="1" ht="22.5" customHeight="1">
      <c r="A145" s="124"/>
      <c r="B145" s="120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6"/>
      <c r="R145" s="116"/>
      <c r="S145" s="116"/>
    </row>
    <row r="146" spans="1:19" s="113" customFormat="1" ht="11.25">
      <c r="A146" s="124"/>
      <c r="B146" s="117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6"/>
      <c r="R146" s="116"/>
      <c r="S146" s="116"/>
    </row>
    <row r="147" spans="1:19" s="113" customFormat="1" ht="11.25">
      <c r="A147" s="125"/>
      <c r="B147" s="126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6"/>
      <c r="R147" s="116"/>
      <c r="S147" s="116"/>
    </row>
    <row r="148" spans="1:19" s="113" customFormat="1" ht="11.25">
      <c r="A148" s="123"/>
      <c r="B148" s="126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6"/>
      <c r="R148" s="116"/>
      <c r="S148" s="116"/>
    </row>
    <row r="149" spans="1:19" ht="11.25">
      <c r="A149" s="123"/>
      <c r="B149" s="117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00"/>
      <c r="R149" s="100"/>
      <c r="S149" s="100"/>
    </row>
    <row r="150" spans="1:19" ht="11.25">
      <c r="A150" s="123"/>
      <c r="B150" s="120"/>
      <c r="C150" s="117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00"/>
      <c r="R150" s="100"/>
      <c r="S150" s="100"/>
    </row>
    <row r="151" spans="1:19" ht="11.25">
      <c r="A151" s="123"/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00"/>
      <c r="R151" s="100"/>
      <c r="S151" s="100"/>
    </row>
    <row r="152" spans="1:19" ht="11.25">
      <c r="A152" s="123"/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00"/>
      <c r="R152" s="100"/>
      <c r="S152" s="100"/>
    </row>
    <row r="153" spans="1:19" ht="38.25" customHeight="1">
      <c r="A153" s="123"/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00"/>
      <c r="R153" s="100"/>
      <c r="S153" s="100"/>
    </row>
    <row r="154" spans="1:19" ht="15" customHeight="1">
      <c r="A154" s="123"/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00"/>
      <c r="R154" s="100"/>
      <c r="S154" s="100"/>
    </row>
    <row r="155" spans="1:19" s="113" customFormat="1" ht="11.25">
      <c r="A155" s="123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6"/>
      <c r="R155" s="116"/>
      <c r="S155" s="116"/>
    </row>
    <row r="156" spans="1:19" s="113" customFormat="1" ht="11.25">
      <c r="A156" s="123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6"/>
      <c r="R156" s="116"/>
      <c r="S156" s="116"/>
    </row>
    <row r="157" spans="1:19" s="113" customFormat="1" ht="11.25">
      <c r="A157" s="123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6"/>
      <c r="R157" s="116"/>
      <c r="S157" s="116"/>
    </row>
    <row r="158" spans="1:19" s="113" customFormat="1" ht="10.5">
      <c r="A158" s="125"/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6"/>
      <c r="R158" s="116"/>
      <c r="S158" s="116"/>
    </row>
    <row r="159" spans="1:19" ht="27.75" customHeight="1">
      <c r="A159" s="123"/>
      <c r="B159" s="117"/>
      <c r="C159" s="117"/>
      <c r="D159" s="117"/>
      <c r="E159" s="117"/>
      <c r="F159" s="117"/>
      <c r="G159" s="117"/>
      <c r="H159" s="117"/>
      <c r="I159" s="117"/>
      <c r="J159" s="117"/>
      <c r="K159" s="117"/>
      <c r="L159" s="117"/>
      <c r="M159" s="117"/>
      <c r="N159" s="117"/>
      <c r="O159" s="117"/>
      <c r="P159" s="117"/>
      <c r="Q159" s="100"/>
      <c r="R159" s="100"/>
      <c r="S159" s="100"/>
    </row>
    <row r="160" spans="1:19" ht="14.25" customHeight="1">
      <c r="A160" s="123"/>
      <c r="B160" s="117"/>
      <c r="C160" s="117"/>
      <c r="D160" s="117"/>
      <c r="E160" s="117"/>
      <c r="F160" s="117"/>
      <c r="G160" s="117"/>
      <c r="H160" s="117"/>
      <c r="I160" s="117"/>
      <c r="J160" s="117"/>
      <c r="K160" s="117"/>
      <c r="L160" s="117"/>
      <c r="M160" s="117"/>
      <c r="N160" s="117"/>
      <c r="O160" s="117"/>
      <c r="P160" s="117"/>
      <c r="Q160" s="100"/>
      <c r="R160" s="100"/>
      <c r="S160" s="100"/>
    </row>
    <row r="161" spans="1:19" s="113" customFormat="1" ht="16.5" customHeight="1">
      <c r="A161" s="125"/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6"/>
      <c r="R161" s="116"/>
      <c r="S161" s="116"/>
    </row>
    <row r="162" spans="1:19" s="113" customFormat="1" ht="16.5" customHeight="1">
      <c r="A162" s="121"/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6"/>
      <c r="R162" s="116"/>
      <c r="S162" s="116"/>
    </row>
    <row r="163" spans="1:19" s="113" customFormat="1" ht="15.75" customHeight="1">
      <c r="A163" s="116"/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6"/>
      <c r="R163" s="116"/>
      <c r="S163" s="116"/>
    </row>
    <row r="164" spans="1:19" s="113" customFormat="1" ht="9.75" customHeight="1">
      <c r="A164" s="116"/>
      <c r="B164" s="117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6"/>
      <c r="R164" s="116"/>
      <c r="S164" s="116"/>
    </row>
    <row r="165" spans="1:19" s="113" customFormat="1" ht="14.25" customHeight="1">
      <c r="A165" s="116"/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6"/>
      <c r="R165" s="116"/>
      <c r="S165" s="116"/>
    </row>
    <row r="166" spans="1:19" s="113" customFormat="1" ht="9.75" customHeight="1">
      <c r="A166" s="116"/>
      <c r="B166" s="117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6"/>
      <c r="R166" s="116"/>
      <c r="S166" s="116"/>
    </row>
    <row r="167" spans="1:19" s="113" customFormat="1" ht="9.75" customHeight="1">
      <c r="A167" s="116"/>
      <c r="B167" s="117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6"/>
      <c r="R167" s="116"/>
      <c r="S167" s="116"/>
    </row>
    <row r="168" spans="1:19" s="113" customFormat="1" ht="9.75" customHeight="1">
      <c r="A168" s="116"/>
      <c r="B168" s="117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6"/>
      <c r="R168" s="116"/>
      <c r="S168" s="116"/>
    </row>
    <row r="169" spans="1:19" s="113" customFormat="1" ht="10.5">
      <c r="A169" s="116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6"/>
      <c r="R169" s="116"/>
      <c r="S169" s="116"/>
    </row>
    <row r="170" spans="1:19" ht="28.5" customHeight="1">
      <c r="A170" s="100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00"/>
      <c r="R170" s="100"/>
      <c r="S170" s="100"/>
    </row>
    <row r="171" spans="1:19" ht="11.25">
      <c r="A171" s="100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00"/>
      <c r="R171" s="100"/>
      <c r="S171" s="100"/>
    </row>
    <row r="172" spans="1:19" ht="11.25">
      <c r="A172" s="100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  <c r="L172" s="117"/>
      <c r="M172" s="117"/>
      <c r="N172" s="117"/>
      <c r="O172" s="117"/>
      <c r="P172" s="117"/>
      <c r="Q172" s="100"/>
      <c r="R172" s="100"/>
      <c r="S172" s="100"/>
    </row>
    <row r="173" spans="1:19" ht="11.25">
      <c r="A173" s="100"/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00"/>
      <c r="R173" s="100"/>
      <c r="S173" s="100"/>
    </row>
    <row r="174" spans="1:19" ht="11.25">
      <c r="A174" s="100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00"/>
      <c r="R174" s="100"/>
      <c r="S174" s="100"/>
    </row>
    <row r="175" spans="12:16" ht="49.5" customHeight="1">
      <c r="L175" s="117"/>
      <c r="M175" s="117"/>
      <c r="N175" s="117"/>
      <c r="O175" s="117"/>
      <c r="P175" s="117"/>
    </row>
    <row r="177" spans="12:16" ht="15" customHeight="1">
      <c r="L177" s="99"/>
      <c r="M177" s="99"/>
      <c r="N177" s="99"/>
      <c r="O177" s="99"/>
      <c r="P177" s="99"/>
    </row>
    <row r="178" spans="1:11" ht="11.25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11.25">
      <c r="A179" s="100"/>
      <c r="B179" s="100"/>
      <c r="C179" s="100"/>
      <c r="D179" s="100"/>
      <c r="E179" s="100" t="s">
        <v>138</v>
      </c>
      <c r="F179" s="100"/>
      <c r="G179" s="100"/>
      <c r="H179" s="100"/>
      <c r="I179" s="100"/>
      <c r="J179" s="100"/>
      <c r="K179" s="100"/>
    </row>
    <row r="188" spans="5:10" ht="11.25">
      <c r="E188" s="100"/>
      <c r="F188" s="100"/>
      <c r="G188" s="100"/>
      <c r="H188" s="100"/>
      <c r="I188" s="100"/>
      <c r="J188" s="100"/>
    </row>
  </sheetData>
  <mergeCells count="26">
    <mergeCell ref="L1:Q1"/>
    <mergeCell ref="Q8:Q12"/>
    <mergeCell ref="P9:P12"/>
    <mergeCell ref="A5:B5"/>
    <mergeCell ref="A6:B6"/>
    <mergeCell ref="A8:A12"/>
    <mergeCell ref="B9:B12"/>
    <mergeCell ref="I9:I12"/>
    <mergeCell ref="J9:J12"/>
    <mergeCell ref="O135:P135"/>
    <mergeCell ref="A132:I132"/>
    <mergeCell ref="A133:I133"/>
    <mergeCell ref="B8:H8"/>
    <mergeCell ref="E9:E12"/>
    <mergeCell ref="C9:C12"/>
    <mergeCell ref="D9:D12"/>
    <mergeCell ref="F9:F12"/>
    <mergeCell ref="G9:G12"/>
    <mergeCell ref="H9:H12"/>
    <mergeCell ref="R8:R12"/>
    <mergeCell ref="K9:K12"/>
    <mergeCell ref="K8:P8"/>
    <mergeCell ref="O9:O12"/>
    <mergeCell ref="L9:L12"/>
    <mergeCell ref="N9:N12"/>
    <mergeCell ref="M9:M12"/>
  </mergeCells>
  <printOptions/>
  <pageMargins left="0.25" right="0.28" top="0.57" bottom="0.42" header="0.3" footer="0.31"/>
  <pageSetup fitToHeight="3" fitToWidth="1" horizontalDpi="300" verticalDpi="300" orientation="landscape" paperSize="9" scale="4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3">
      <selection activeCell="A28" sqref="A28:C36"/>
    </sheetView>
  </sheetViews>
  <sheetFormatPr defaultColWidth="9.140625" defaultRowHeight="12" customHeight="1"/>
  <cols>
    <col min="1" max="1" width="48.57421875" style="1" customWidth="1"/>
    <col min="2" max="2" width="12.421875" style="1" customWidth="1"/>
    <col min="3" max="3" width="14.28125" style="1" customWidth="1"/>
    <col min="4" max="16384" width="9.140625" style="1" customWidth="1"/>
  </cols>
  <sheetData>
    <row r="1" ht="12" customHeight="1">
      <c r="C1" s="23" t="s">
        <v>303</v>
      </c>
    </row>
    <row r="2" spans="1:5" ht="14.25" customHeight="1">
      <c r="A2" s="18"/>
      <c r="B2" s="18"/>
      <c r="C2" s="4"/>
      <c r="D2" s="18"/>
      <c r="E2" s="18"/>
    </row>
    <row r="3" spans="1:5" ht="12" customHeight="1">
      <c r="A3" s="400" t="s">
        <v>154</v>
      </c>
      <c r="B3" s="400"/>
      <c r="C3" s="4"/>
      <c r="D3" s="4"/>
      <c r="E3" s="4"/>
    </row>
    <row r="4" spans="1:5" ht="12" customHeight="1">
      <c r="A4" s="404" t="s">
        <v>155</v>
      </c>
      <c r="B4" s="353"/>
      <c r="C4" s="7"/>
      <c r="D4" s="17"/>
      <c r="E4" s="17"/>
    </row>
    <row r="5" spans="1:5" ht="12" customHeight="1">
      <c r="A5" s="7"/>
      <c r="B5" s="7"/>
      <c r="C5" s="7"/>
      <c r="D5" s="17"/>
      <c r="E5" s="17"/>
    </row>
    <row r="6" spans="1:5" ht="12" customHeight="1">
      <c r="A6" s="7"/>
      <c r="B6" s="7"/>
      <c r="C6" s="7"/>
      <c r="D6" s="17"/>
      <c r="E6" s="17"/>
    </row>
    <row r="7" spans="1:5" ht="12" customHeight="1">
      <c r="A7" s="16" t="s">
        <v>328</v>
      </c>
      <c r="B7" s="402" t="s">
        <v>312</v>
      </c>
      <c r="C7" s="402"/>
      <c r="D7" s="4"/>
      <c r="E7" s="4"/>
    </row>
    <row r="8" spans="1:4" ht="12" customHeight="1">
      <c r="A8" s="19" t="s">
        <v>329</v>
      </c>
      <c r="B8" s="17"/>
      <c r="C8" s="20"/>
      <c r="D8" s="4"/>
    </row>
    <row r="9" spans="1:4" ht="12" customHeight="1">
      <c r="A9" s="19"/>
      <c r="B9" s="17"/>
      <c r="C9" s="20"/>
      <c r="D9" s="4"/>
    </row>
    <row r="10" spans="1:4" ht="12" customHeight="1">
      <c r="A10" s="19"/>
      <c r="B10" s="17"/>
      <c r="C10" s="20" t="s">
        <v>82</v>
      </c>
      <c r="D10" s="4"/>
    </row>
    <row r="11" spans="1:5" ht="17.25" customHeight="1">
      <c r="A11" s="350" t="s">
        <v>100</v>
      </c>
      <c r="B11" s="401" t="s">
        <v>156</v>
      </c>
      <c r="C11" s="401"/>
      <c r="D11" s="17"/>
      <c r="E11" s="17"/>
    </row>
    <row r="12" spans="1:3" ht="33.75" customHeight="1">
      <c r="A12" s="403"/>
      <c r="B12" s="294" t="s">
        <v>157</v>
      </c>
      <c r="C12" s="294" t="s">
        <v>158</v>
      </c>
    </row>
    <row r="13" spans="1:3" ht="18.75" customHeight="1">
      <c r="A13" s="294" t="s">
        <v>6</v>
      </c>
      <c r="B13" s="294">
        <v>1</v>
      </c>
      <c r="C13" s="294">
        <v>2</v>
      </c>
    </row>
    <row r="14" spans="1:3" ht="19.5" customHeight="1">
      <c r="A14" s="295" t="s">
        <v>159</v>
      </c>
      <c r="B14" s="296"/>
      <c r="C14" s="296"/>
    </row>
    <row r="15" spans="1:3" ht="18.75" customHeight="1">
      <c r="A15" s="296" t="s">
        <v>304</v>
      </c>
      <c r="B15" s="297">
        <v>24811</v>
      </c>
      <c r="C15" s="297">
        <v>24811</v>
      </c>
    </row>
    <row r="16" spans="1:7" ht="18.75" customHeight="1">
      <c r="A16" s="296" t="s">
        <v>177</v>
      </c>
      <c r="B16" s="297">
        <v>88911</v>
      </c>
      <c r="C16" s="297">
        <v>139175</v>
      </c>
      <c r="G16" s="21"/>
    </row>
    <row r="17" spans="1:7" ht="14.25" customHeight="1">
      <c r="A17" s="296" t="s">
        <v>233</v>
      </c>
      <c r="B17" s="297">
        <v>264661</v>
      </c>
      <c r="C17" s="297">
        <v>291855</v>
      </c>
      <c r="F17" s="152"/>
      <c r="G17" s="21"/>
    </row>
    <row r="18" spans="1:3" ht="18.75" customHeight="1">
      <c r="A18" s="296" t="s">
        <v>305</v>
      </c>
      <c r="B18" s="297"/>
      <c r="C18" s="297"/>
    </row>
    <row r="19" spans="1:3" ht="18.75" customHeight="1">
      <c r="A19" s="296" t="s">
        <v>306</v>
      </c>
      <c r="B19" s="297"/>
      <c r="C19" s="297"/>
    </row>
    <row r="20" spans="1:3" ht="16.5" customHeight="1">
      <c r="A20" s="298" t="s">
        <v>164</v>
      </c>
      <c r="B20" s="299">
        <f>SUM(B15:B19)</f>
        <v>378383</v>
      </c>
      <c r="C20" s="299">
        <f>SUM(C15:C19)</f>
        <v>455841</v>
      </c>
    </row>
    <row r="21" spans="1:3" ht="15.75" customHeight="1">
      <c r="A21" s="295" t="s">
        <v>163</v>
      </c>
      <c r="B21" s="296"/>
      <c r="C21" s="296"/>
    </row>
    <row r="22" spans="1:3" ht="15.75" customHeight="1">
      <c r="A22" s="296" t="s">
        <v>235</v>
      </c>
      <c r="B22" s="300"/>
      <c r="C22" s="300"/>
    </row>
    <row r="23" spans="1:3" ht="17.25" customHeight="1">
      <c r="A23" s="301" t="s">
        <v>160</v>
      </c>
      <c r="B23" s="300"/>
      <c r="C23" s="300"/>
    </row>
    <row r="24" spans="1:3" ht="15" customHeight="1">
      <c r="A24" s="301" t="s">
        <v>161</v>
      </c>
      <c r="B24" s="300"/>
      <c r="C24" s="300"/>
    </row>
    <row r="25" spans="1:3" ht="14.25" customHeight="1">
      <c r="A25" s="296" t="s">
        <v>234</v>
      </c>
      <c r="B25" s="300"/>
      <c r="C25" s="300"/>
    </row>
    <row r="26" spans="1:3" ht="16.5" customHeight="1">
      <c r="A26" s="298" t="s">
        <v>162</v>
      </c>
      <c r="B26" s="298">
        <f>SUM(B22:B25)</f>
        <v>0</v>
      </c>
      <c r="C26" s="298">
        <f>SUM(C22:C25)</f>
        <v>0</v>
      </c>
    </row>
    <row r="27" spans="1:3" ht="15" customHeight="1">
      <c r="A27" s="302"/>
      <c r="B27" s="303"/>
      <c r="C27" s="303"/>
    </row>
    <row r="28" spans="1:3" ht="12.75" customHeight="1">
      <c r="A28" s="139" t="s">
        <v>546</v>
      </c>
      <c r="B28" s="312"/>
      <c r="C28" s="9"/>
    </row>
    <row r="29" ht="12.75" customHeight="1"/>
    <row r="30" spans="1:3" ht="12.75" customHeight="1">
      <c r="A30" s="22" t="s">
        <v>206</v>
      </c>
      <c r="B30" s="149" t="s">
        <v>547</v>
      </c>
      <c r="C30" s="151"/>
    </row>
    <row r="31" spans="1:4" ht="12" customHeight="1">
      <c r="A31" s="1" t="s">
        <v>548</v>
      </c>
      <c r="B31" s="313"/>
      <c r="C31" s="310" t="s">
        <v>549</v>
      </c>
      <c r="D31" s="6"/>
    </row>
    <row r="32" spans="2:4" ht="12" customHeight="1">
      <c r="B32" s="152"/>
      <c r="C32" s="152"/>
      <c r="D32" s="6"/>
    </row>
    <row r="33" spans="2:5" ht="12" customHeight="1">
      <c r="B33" s="152"/>
      <c r="C33" s="152"/>
      <c r="D33" s="6"/>
      <c r="E33" s="6"/>
    </row>
    <row r="34" spans="2:5" ht="12" customHeight="1">
      <c r="B34" s="152"/>
      <c r="C34" s="152"/>
      <c r="D34" s="6"/>
      <c r="E34" s="6"/>
    </row>
    <row r="35" spans="2:5" ht="12" customHeight="1">
      <c r="B35" s="340" t="s">
        <v>326</v>
      </c>
      <c r="C35" s="340"/>
      <c r="D35" s="6"/>
      <c r="E35" s="6"/>
    </row>
    <row r="36" spans="2:5" ht="12" customHeight="1">
      <c r="B36" s="152"/>
      <c r="C36" s="227" t="s">
        <v>550</v>
      </c>
      <c r="D36" s="6"/>
      <c r="E36" s="6"/>
    </row>
    <row r="37" spans="4:5" ht="12" customHeight="1">
      <c r="D37" s="6"/>
      <c r="E37" s="6"/>
    </row>
    <row r="38" spans="4:5" ht="12" customHeight="1">
      <c r="D38" s="6"/>
      <c r="E38" s="6"/>
    </row>
    <row r="39" spans="4:5" ht="12" customHeight="1">
      <c r="D39" s="6"/>
      <c r="E39" s="6"/>
    </row>
  </sheetData>
  <mergeCells count="6">
    <mergeCell ref="B35:C35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2008-04-30T09:11:53Z</cp:lastPrinted>
  <dcterms:created xsi:type="dcterms:W3CDTF">2004-03-04T10:58:58Z</dcterms:created>
  <dcterms:modified xsi:type="dcterms:W3CDTF">2008-04-30T09:14:45Z</dcterms:modified>
  <cp:category/>
  <cp:version/>
  <cp:contentType/>
  <cp:contentStatus/>
</cp:coreProperties>
</file>