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952" firstSheet="2" activeTab="8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<sst xmlns="http://schemas.openxmlformats.org/spreadsheetml/2006/main" count="1022" uniqueCount="497">
  <si>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</si>
  <si>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</si>
  <si>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</si>
  <si>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</si>
  <si>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</si>
  <si>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</si>
  <si>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</si>
  <si>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</si>
  <si>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</si>
  <si>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</si>
  <si>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</si>
  <si>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</si>
  <si>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</si>
  <si>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</si>
  <si>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</si>
  <si>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</si>
  <si>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</si>
  <si>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</si>
  <si>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</si>
  <si>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</si>
  <si>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</si>
  <si>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</si>
  <si>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</si>
  <si>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</si>
  <si>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</si>
  <si>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</si>
  <si>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</si>
  <si>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</si>
  <si>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</si>
  <si>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</si>
  <si>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</si>
  <si>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</si>
  <si>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</si>
  <si>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</si>
  <si>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</si>
  <si>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</si>
  <si>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</si>
  <si>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</si>
  <si>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</si>
  <si>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</si>
  <si>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</si>
  <si>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</si>
  <si>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</si>
  <si>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</si>
  <si>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</si>
  <si>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</si>
  <si>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</si>
  <si>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</si>
  <si>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</si>
  <si>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</si>
  <si>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</si>
  <si>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</si>
  <si>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</si>
  <si>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</si>
  <si>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</si>
  <si>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</si>
  <si>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</si>
  <si>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</si>
  <si>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</si>
  <si>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</si>
  <si>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</si>
  <si>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</si>
  <si>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</si>
  <si>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</si>
  <si>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</si>
  <si>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</si>
  <si>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</si>
  <si>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</si>
  <si>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</si>
  <si>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</si>
  <si>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БАЛАНС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</si>
  <si>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</si>
  <si>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</si>
  <si>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</si>
  <si>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</si>
  <si>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</si>
  <si>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</si>
  <si>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</si>
  <si>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</si>
  <si>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</si>
  <si>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</si>
  <si>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</si>
  <si>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</si>
  <si>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</si>
  <si>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</si>
  <si>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</si>
  <si>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</si>
  <si>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</si>
  <si>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</si>
  <si>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</si>
  <si>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</si>
  <si>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</si>
  <si>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</si>
  <si>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</si>
  <si>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</si>
  <si>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</si>
  <si>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</si>
  <si>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</si>
  <si>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</si>
  <si>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</si>
  <si>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</si>
  <si>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</si>
  <si>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</si>
  <si>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</si>
  <si>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</si>
  <si>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</si>
  <si>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</si>
  <si>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</si>
  <si>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</si>
  <si>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</si>
  <si>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</si>
  <si>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</si>
  <si>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</si>
  <si>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</si>
  <si>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</si>
  <si>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</si>
  <si>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</si>
  <si>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</si>
  <si>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</si>
  <si>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</si>
  <si>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</si>
  <si>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</si>
  <si>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</si>
  <si>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</si>
  <si>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</si>
  <si>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</si>
  <si>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</si>
  <si>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</si>
  <si>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</si>
  <si>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</si>
  <si>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</si>
  <si>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</si>
  <si>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</si>
  <si>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</si>
  <si>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</si>
  <si>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</si>
  <si>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</si>
  <si>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</si>
  <si>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</si>
  <si>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</si>
  <si>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</si>
  <si>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</si>
  <si>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</si>
  <si>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</si>
  <si>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</si>
  <si>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</si>
  <si>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</si>
  <si>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</si>
  <si>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</si>
  <si>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</si>
  <si>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</si>
  <si>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</si>
  <si>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</si>
  <si>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</si>
  <si>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</si>
  <si>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</si>
  <si>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</si>
  <si>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</si>
  <si>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</si>
  <si>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</si>
  <si>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</si>
  <si>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</si>
  <si>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</si>
  <si>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</si>
  <si>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</si>
  <si>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</si>
  <si>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</si>
  <si>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</si>
  <si>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</si>
  <si>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</si>
  <si>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</si>
  <si>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</si>
  <si>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</si>
  <si>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</si>
  <si>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</si>
  <si>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</si>
  <si>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</si>
  <si>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</si>
  <si>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</si>
  <si>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</si>
  <si>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</si>
  <si>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</si>
  <si>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</si>
  <si>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</si>
  <si>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увеличение</t>
  </si>
  <si>
    <t>намаление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</si>
  <si>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</si>
  <si>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</si>
  <si>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</si>
  <si>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</si>
  <si>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</si>
  <si>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</si>
  <si>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</si>
  <si>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</si>
  <si>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</si>
  <si>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</si>
  <si>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</si>
  <si>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</si>
  <si>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</si>
  <si>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</si>
  <si>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</si>
  <si>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</si>
  <si>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</si>
  <si>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</si>
  <si>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</si>
  <si>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</si>
  <si>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</si>
  <si>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</si>
  <si>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</si>
  <si>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</si>
  <si>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</si>
  <si>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</si>
  <si>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</si>
  <si>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</si>
  <si>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</si>
  <si>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</si>
  <si>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</si>
  <si>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</si>
  <si>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</si>
  <si>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</si>
  <si>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</si>
  <si>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</si>
  <si>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Съставител: .....................…………..</t>
  </si>
  <si>
    <t>АЛБЕНА АД</t>
  </si>
  <si>
    <t>НЕОХИМ АД</t>
  </si>
  <si>
    <t>BG11ALBAAT17</t>
  </si>
  <si>
    <t>BG11FASIAT18</t>
  </si>
  <si>
    <t>BG11HIYMAT14</t>
  </si>
  <si>
    <t>BG11NEDIAT11</t>
  </si>
  <si>
    <t>BG11TRPAAT14</t>
  </si>
  <si>
    <t>BG1100046983</t>
  </si>
  <si>
    <t>да</t>
  </si>
  <si>
    <t>не</t>
  </si>
  <si>
    <t>ALB</t>
  </si>
  <si>
    <t>FZLES</t>
  </si>
  <si>
    <t>HES</t>
  </si>
  <si>
    <t>NEOH</t>
  </si>
  <si>
    <t>PAPIR</t>
  </si>
  <si>
    <t>ALBHL</t>
  </si>
  <si>
    <t>-</t>
  </si>
  <si>
    <t>ЛИЗИНГОВА КОМПАНИЯ АД</t>
  </si>
  <si>
    <t>ЕВРОЛИЗИНГ ЕАД</t>
  </si>
  <si>
    <t>ТБ ЧПБ ТЕКСИМБАНК АД</t>
  </si>
  <si>
    <t>BG2100032056</t>
  </si>
  <si>
    <t>BG2100019046</t>
  </si>
  <si>
    <t>BG2100021042</t>
  </si>
  <si>
    <t>MBTEX</t>
  </si>
  <si>
    <t>BEURL</t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</si>
  <si>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</si>
  <si>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</si>
  <si>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</si>
  <si>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</si>
  <si>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</si>
  <si>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</si>
  <si>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</si>
  <si>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</si>
  <si>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</si>
  <si>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</si>
  <si>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</si>
  <si>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</si>
  <si>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</si>
  <si>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</si>
  <si>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</si>
  <si>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</si>
  <si>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</si>
  <si>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</si>
  <si>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</si>
  <si>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</si>
  <si>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</si>
  <si>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</si>
  <si>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</si>
  <si>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</si>
  <si>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</si>
  <si>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</si>
  <si>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</si>
  <si>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</si>
  <si>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</si>
  <si>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</si>
  <si>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</si>
  <si>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</si>
  <si>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</si>
  <si>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</si>
  <si>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</si>
  <si>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</si>
  <si>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</si>
  <si>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</si>
  <si>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</si>
  <si>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</si>
  <si>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</si>
  <si>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</si>
  <si>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</si>
  <si>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</si>
  <si>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</si>
  <si>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</si>
  <si>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</si>
  <si>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</si>
  <si>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</si>
  <si>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</si>
  <si>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</si>
  <si>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</si>
  <si>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</si>
  <si>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</si>
  <si>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</si>
  <si>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</si>
  <si>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</si>
  <si>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</si>
  <si>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</si>
  <si>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</si>
  <si>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</si>
  <si>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</si>
  <si>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</si>
  <si>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</si>
  <si>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</si>
  <si>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</si>
  <si>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</si>
  <si>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</si>
  <si>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</si>
  <si>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</si>
  <si>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</si>
  <si>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</si>
  <si>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</si>
  <si>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</si>
  <si>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</si>
  <si>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</si>
  <si>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</si>
  <si>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</si>
  <si>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</si>
  <si>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</si>
  <si>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</si>
  <si>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</si>
  <si>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</si>
  <si>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</si>
  <si>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</si>
  <si>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</si>
  <si>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</si>
  <si>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</si>
  <si>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</si>
  <si>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</si>
  <si>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</si>
  <si>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</si>
  <si>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</si>
  <si>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</si>
  <si>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</si>
  <si>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</si>
  <si>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</si>
  <si>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</si>
  <si>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</si>
  <si>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</si>
  <si>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</si>
  <si>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</si>
  <si>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</si>
  <si>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</si>
  <si>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</si>
  <si>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</si>
  <si>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</si>
  <si>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</si>
  <si>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</si>
  <si>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</si>
  <si>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</si>
  <si>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</si>
  <si>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</si>
  <si>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</si>
  <si>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</si>
  <si>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</si>
  <si>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</si>
  <si>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</si>
  <si>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</si>
  <si>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</si>
  <si>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</si>
  <si>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</si>
  <si>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</si>
  <si>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</si>
  <si>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</si>
  <si>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</si>
  <si>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</si>
  <si>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</si>
  <si>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</si>
  <si>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</si>
  <si>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</si>
  <si>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</si>
  <si>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</si>
  <si>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</si>
  <si>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</si>
  <si>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</si>
  <si>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</si>
  <si>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</si>
  <si>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</si>
  <si>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</si>
  <si>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</si>
  <si>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</si>
  <si>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</si>
  <si>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</si>
  <si>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</si>
  <si>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ЕИК по БУЛСТАТ: 131500620</t>
  </si>
  <si>
    <t xml:space="preserve">Справка №1 ИД </t>
  </si>
  <si>
    <t xml:space="preserve">              /Т. Лазарова/</t>
  </si>
  <si>
    <t xml:space="preserve">         /П. Кръстев/</t>
  </si>
  <si>
    <t>Ръководител:................................</t>
  </si>
  <si>
    <t xml:space="preserve">     /П. Кръстев/</t>
  </si>
  <si>
    <t>Ръководител:......................................</t>
  </si>
  <si>
    <t xml:space="preserve">                            /Т. Лазарова/</t>
  </si>
  <si>
    <t xml:space="preserve">      /Т. Лазарова/</t>
  </si>
  <si>
    <t>АЛКОМЕТ АД</t>
  </si>
  <si>
    <t>АДВАНС ТЕРАФОНД АДСИЦ</t>
  </si>
  <si>
    <t>ИНТЕРКАПИТАЛ ПРОПЪРТИ ДИВЕЛОПМЪНТ АДСИЦ</t>
  </si>
  <si>
    <t>СИНЕРГОН ХОЛДИНГ АД</t>
  </si>
  <si>
    <t>Договорен Фонд РАЙФАЙЗЕН (БЪЛГАРИЯ) БАЛАНСИРАН ФОНД</t>
  </si>
  <si>
    <t>BG1100035986</t>
  </si>
  <si>
    <t>BG11ALSUAT14</t>
  </si>
  <si>
    <t>BG1100025052</t>
  </si>
  <si>
    <t>BG1100038980</t>
  </si>
  <si>
    <t>BG1100018057</t>
  </si>
  <si>
    <t>BG1100064036</t>
  </si>
  <si>
    <t>BG1100033981</t>
  </si>
  <si>
    <t>BG11KAGAAT13</t>
  </si>
  <si>
    <t>BG1100036042</t>
  </si>
  <si>
    <t>BG9000005066</t>
  </si>
  <si>
    <t>ФАЗЕРЛЕС АД</t>
  </si>
  <si>
    <t>ICPD</t>
  </si>
  <si>
    <t>ХИДРОЕЛЕМЕНТИ И СИСТЕМИ (ХЕС) АД</t>
  </si>
  <si>
    <t>АЛБЕНА ИНВЕСТ - ХОЛДИНГ АД</t>
  </si>
  <si>
    <t>ФАВОРИТ ХОЛД АД</t>
  </si>
  <si>
    <t>AFH</t>
  </si>
  <si>
    <t>ALUM</t>
  </si>
  <si>
    <t>ATERA</t>
  </si>
  <si>
    <t>ДОВЕРИЕ - ОБЕДИНЕН ХОЛДИНГ АД</t>
  </si>
  <si>
    <t>DOVUHL</t>
  </si>
  <si>
    <t>DZI</t>
  </si>
  <si>
    <t>PETHL</t>
  </si>
  <si>
    <t>КАПИТАН ДЯДО НИКОЛА АД</t>
  </si>
  <si>
    <t>KDN</t>
  </si>
  <si>
    <t>БЕНЧМАРК ФОНД ИМОТИ АДСИЦ</t>
  </si>
  <si>
    <t>BMREIT</t>
  </si>
  <si>
    <t>DFRBBF</t>
  </si>
  <si>
    <t>ХИДРАВЛИЧНИ ЕЛЕМЕНТИ И СИСТЕМИ АД</t>
  </si>
  <si>
    <t>ДУРОПАК - ТРАКИЯ ПАПИР АД</t>
  </si>
  <si>
    <t>АЛБЕНА ИНВЕСТ ХОЛДИНГ АД</t>
  </si>
  <si>
    <t>ДОВЕРИЕ ОБЕДИНЕН ХОЛДИНГ АД</t>
  </si>
  <si>
    <t>ЗПАД ДЗИ АД</t>
  </si>
  <si>
    <t xml:space="preserve">И АР ДЖИ КАПИТАЛ - 2 АДСИЦ </t>
  </si>
  <si>
    <t>ТБ БЪЛГАРО-АМЕРИКАНСКА КРЕДИТНА БАНКА АД</t>
  </si>
  <si>
    <t>ИНДУСТРИАЛЕН ХОЛДИНГ БЪЛГАРИЯ АД</t>
  </si>
  <si>
    <t>ДФ РАЙФАЙЗЕН (БЪЛГАРИЯ) БАЛАНСИРАН ФОНД</t>
  </si>
  <si>
    <t>3. Лихви по дългови ценни книжа</t>
  </si>
  <si>
    <t>БФБ, неофициален пазар на акции</t>
  </si>
  <si>
    <t>BG1100019980</t>
  </si>
  <si>
    <t>БФБ, официален пазар акции, сегмент A</t>
  </si>
  <si>
    <t>IHLBL</t>
  </si>
  <si>
    <t>BG1100001057</t>
  </si>
  <si>
    <t>BREF</t>
  </si>
  <si>
    <t>БФБ, официален пазар акции, сегмент С</t>
  </si>
  <si>
    <t>BG1100098059</t>
  </si>
  <si>
    <t>BACB</t>
  </si>
  <si>
    <t>БФБ, официален пазар акции , сегмент С</t>
  </si>
  <si>
    <t>И АР ДЖИ КАПИТАЛ-2 АДСИЦ</t>
  </si>
  <si>
    <t>BG1100030052</t>
  </si>
  <si>
    <t>ERGC2</t>
  </si>
  <si>
    <t>БФБ, неофициален пазар,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</si>
  <si>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</si>
  <si>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</si>
  <si>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</si>
  <si>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</si>
  <si>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BG2100022057</t>
  </si>
  <si>
    <t>BFINC</t>
  </si>
  <si>
    <t>СВ. СВ. КОНСТАНТИН И ЕЛЕНА ХОЛДИНГ АД</t>
  </si>
  <si>
    <t>BG2100041057</t>
  </si>
  <si>
    <t>BSKELN2</t>
  </si>
  <si>
    <t>премии от
 емисия (премиен резерв)</t>
  </si>
  <si>
    <t>Ръководител:.....................…………</t>
  </si>
  <si>
    <t>ФОНД ЗА НЕДВИЖИМИ ИМОТИ БЪЛГАРИЯ АДСИЦ</t>
  </si>
  <si>
    <t>ЕМКА АД</t>
  </si>
  <si>
    <t>БЪЛГАРСКА ТЕЛЕКОМУНИКАЦИОННА КОМПАНИЯ АД</t>
  </si>
  <si>
    <t>ТОПЛИВО АД</t>
  </si>
  <si>
    <t>М+С ХИДРАВЛИК АД</t>
  </si>
  <si>
    <t>ЗД ЕВРОИНС АД</t>
  </si>
  <si>
    <t>ПРОУЧВАНЕ И ДОБИВ НА НЕФТ И ГАЗ АД</t>
  </si>
  <si>
    <t>ИНТЕРКАПИТАЛ ПРОПЪРТИ ДИВЕЛОПМЪНТ АДСИЦ - БЛОКИРАНИ</t>
  </si>
  <si>
    <t xml:space="preserve">ТБ БЪЛГАРО-АМЕРИКАНСКА КРЕДИТНА БАНКА АД </t>
  </si>
  <si>
    <t>БЪЛГАРСКА ТЕЛЕКОМУНИЦИОННА КОМПАНИЯ АД</t>
  </si>
  <si>
    <t>ПРОУЧВАНЕ И ДОБИВ НА НЕФТ И ГАЗ АД - БЛОКИРАНИ</t>
  </si>
  <si>
    <t>BG1100081055</t>
  </si>
  <si>
    <t>EURIN</t>
  </si>
  <si>
    <t>BG1100005997</t>
  </si>
  <si>
    <t>BTC</t>
  </si>
  <si>
    <t>BG11EMSEAT19</t>
  </si>
  <si>
    <t>EMKA</t>
  </si>
  <si>
    <t>BG11TOSOAT18</t>
  </si>
  <si>
    <t>TOPL</t>
  </si>
  <si>
    <t>BG1100019022</t>
  </si>
  <si>
    <t>GAZ</t>
  </si>
  <si>
    <t>BG11MPKAAT18</t>
  </si>
  <si>
    <t>БФБ, неофициален пазар</t>
  </si>
  <si>
    <t>MCH</t>
  </si>
  <si>
    <t>BLK</t>
  </si>
  <si>
    <t>BOMK</t>
  </si>
  <si>
    <t>Отчетен период:към 30.09.2006 г.</t>
  </si>
  <si>
    <t>Дата: 16.10.2006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</si>
</sst>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"/>
    <numFmt numFmtId="170" formatCode="#,##0.0000"/>
    <numFmt numFmtId="171" formatCode="_-* #,##0.0000\ _л_в_-;\-* #,##0.0000\ _л_в_-;_-* &quot;-&quot;??\ _л_в_-;_-@_-"/>
    <numFmt numFmtId="172" formatCode="_(* #,##0.0_);_(* \(#,##0.0\);_(* &quot;-&quot;??_);_(@_)"/>
    <numFmt numFmtId="173" formatCode="_(* #,##0.00_);_(* \(#,##0.00\);_(* &quot;-&quot;??_);_(@_)"/>
    <numFmt numFmtId="174" formatCode="0.0000"/>
    <numFmt numFmtId="175" formatCode="0.000%"/>
  </numFmts>
  <fonts count="2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msCyr"/>
      <family val="0"/>
    </font>
    <font>
      <sz val="11"/>
      <name val="Arial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49" fontId="1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3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2" applyFont="1">
      <alignment/>
      <protection/>
    </xf>
    <xf numFmtId="0" fontId="9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4" applyFont="1" applyAlignment="1" applyProtection="1">
      <alignment wrapText="1"/>
      <protection locked="0"/>
    </xf>
    <xf numFmtId="0" fontId="7" fillId="0" borderId="0" xfId="24" applyFont="1" applyFill="1" applyAlignment="1" applyProtection="1">
      <alignment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23" applyFont="1" applyFill="1" applyAlignment="1" applyProtection="1">
      <alignment horizontal="right" vertical="top"/>
      <protection locked="0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8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25" applyFont="1" applyBorder="1" applyAlignment="1" applyProtection="1">
      <alignment horizontal="center" vertical="center" wrapText="1"/>
      <protection locked="0"/>
    </xf>
    <xf numFmtId="0" fontId="7" fillId="0" borderId="0" xfId="25" applyFont="1" applyBorder="1" applyAlignment="1" applyProtection="1">
      <alignment horizontal="centerContinuous"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7" fillId="0" borderId="0" xfId="25" applyFont="1" applyBorder="1" applyAlignment="1" applyProtection="1">
      <alignment/>
      <protection locked="0"/>
    </xf>
    <xf numFmtId="0" fontId="7" fillId="0" borderId="0" xfId="25" applyFont="1" applyBorder="1" applyAlignment="1" applyProtection="1">
      <alignment wrapText="1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12" fillId="0" borderId="0" xfId="25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 locked="0"/>
    </xf>
    <xf numFmtId="0" fontId="7" fillId="0" borderId="0" xfId="25" applyFont="1" applyProtection="1">
      <alignment/>
      <protection locked="0"/>
    </xf>
    <xf numFmtId="0" fontId="12" fillId="0" borderId="0" xfId="25" applyFont="1" applyAlignment="1" applyProtection="1">
      <alignment horizontal="center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7" fillId="0" borderId="1" xfId="25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2" fillId="0" borderId="0" xfId="26" applyFont="1" applyFill="1" applyAlignment="1">
      <alignment horizontal="left" vertical="justify" wrapText="1"/>
      <protection/>
    </xf>
    <xf numFmtId="0" fontId="12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12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 wrapText="1"/>
      <protection/>
    </xf>
    <xf numFmtId="0" fontId="12" fillId="0" borderId="0" xfId="26" applyFont="1" applyFill="1" applyAlignment="1" applyProtection="1">
      <alignment horizontal="left" vertical="justify"/>
      <protection locked="0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12" fillId="0" borderId="2" xfId="23" applyFont="1" applyFill="1" applyBorder="1" applyAlignment="1" applyProtection="1">
      <alignment horizontal="left" vertical="justify" wrapText="1"/>
      <protection locked="0"/>
    </xf>
    <xf numFmtId="0" fontId="12" fillId="0" borderId="0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3" borderId="1" xfId="26" applyFont="1" applyFill="1" applyBorder="1" applyAlignment="1">
      <alignment horizontal="left" vertical="justify" wrapText="1"/>
      <protection/>
    </xf>
    <xf numFmtId="0" fontId="12" fillId="0" borderId="0" xfId="26" applyFont="1" applyFill="1" applyBorder="1" applyAlignment="1" applyProtection="1">
      <alignment horizontal="left" vertical="justify" wrapText="1"/>
      <protection locked="0"/>
    </xf>
    <xf numFmtId="3" fontId="7" fillId="0" borderId="0" xfId="26" applyNumberFormat="1" applyFont="1" applyFill="1" applyBorder="1" applyAlignment="1" applyProtection="1">
      <alignment horizontal="left" vertical="justify"/>
      <protection locked="0"/>
    </xf>
    <xf numFmtId="0" fontId="7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21" applyFont="1" applyAlignment="1" applyProtection="1">
      <alignment horizontal="center" vertical="center"/>
      <protection locked="0"/>
    </xf>
    <xf numFmtId="0" fontId="12" fillId="0" borderId="0" xfId="21" applyFont="1" applyAlignment="1" applyProtection="1">
      <alignment horizontal="centerContinuous"/>
      <protection locked="0"/>
    </xf>
    <xf numFmtId="0" fontId="7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12" fillId="0" borderId="0" xfId="22" applyFont="1">
      <alignment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7" fillId="0" borderId="0" xfId="22" applyFont="1" applyFill="1">
      <alignment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Protection="1">
      <alignment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Alignment="1" applyProtection="1">
      <alignment horizontal="left" wrapText="1"/>
      <protection/>
    </xf>
    <xf numFmtId="0" fontId="7" fillId="0" borderId="0" xfId="22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1" fontId="6" fillId="0" borderId="1" xfId="21" applyNumberFormat="1" applyFont="1" applyFill="1" applyBorder="1" applyAlignment="1" applyProtection="1">
      <alignment vertical="center" wrapText="1"/>
      <protection/>
    </xf>
    <xf numFmtId="0" fontId="7" fillId="0" borderId="0" xfId="21" applyFont="1" applyProtection="1">
      <alignment/>
      <protection locked="0"/>
    </xf>
    <xf numFmtId="1" fontId="7" fillId="0" borderId="0" xfId="21" applyNumberFormat="1" applyFont="1" applyFill="1" applyAlignment="1" applyProtection="1">
      <alignment vertical="center" wrapText="1"/>
      <protection locked="0"/>
    </xf>
    <xf numFmtId="1" fontId="7" fillId="0" borderId="0" xfId="21" applyNumberFormat="1" applyFont="1" applyFill="1" applyAlignment="1" applyProtection="1">
      <alignment horizontal="left" vertical="center" wrapText="1"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6" fillId="0" borderId="0" xfId="21" applyFont="1" applyFill="1" applyAlignment="1" applyProtection="1">
      <alignment horizontal="centerContinuous"/>
      <protection locked="0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7" fillId="0" borderId="0" xfId="22" applyFont="1" applyFill="1" applyAlignment="1" applyProtection="1">
      <alignment/>
      <protection locked="0"/>
    </xf>
    <xf numFmtId="0" fontId="7" fillId="0" borderId="0" xfId="22" applyFont="1" applyFill="1" applyProtection="1">
      <alignment/>
      <protection locked="0"/>
    </xf>
    <xf numFmtId="0" fontId="12" fillId="0" borderId="0" xfId="22" applyFont="1" applyProtection="1">
      <alignment/>
      <protection locked="0"/>
    </xf>
    <xf numFmtId="0" fontId="7" fillId="0" borderId="0" xfId="22" applyFont="1" applyFill="1" applyAlignment="1">
      <alignment/>
      <protection/>
    </xf>
    <xf numFmtId="0" fontId="7" fillId="0" borderId="0" xfId="22" applyFont="1" applyAlignment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vertical="justify" wrapText="1"/>
      <protection locked="0"/>
    </xf>
    <xf numFmtId="0" fontId="6" fillId="0" borderId="0" xfId="23" applyFont="1" applyFill="1" applyBorder="1" applyAlignment="1" applyProtection="1">
      <alignment vertical="justify" wrapText="1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/>
    </xf>
    <xf numFmtId="1" fontId="5" fillId="0" borderId="1" xfId="26" applyNumberFormat="1" applyFont="1" applyFill="1" applyBorder="1" applyAlignment="1" applyProtection="1">
      <alignment horizontal="right" vertical="justify"/>
      <protection locked="0"/>
    </xf>
    <xf numFmtId="1" fontId="5" fillId="0" borderId="1" xfId="26" applyNumberFormat="1" applyFont="1" applyFill="1" applyBorder="1" applyAlignment="1" applyProtection="1">
      <alignment horizontal="right" vertical="justify"/>
      <protection/>
    </xf>
    <xf numFmtId="3" fontId="6" fillId="0" borderId="1" xfId="26" applyNumberFormat="1" applyFont="1" applyFill="1" applyBorder="1" applyAlignment="1" applyProtection="1">
      <alignment horizontal="right" vertical="justify"/>
      <protection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23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/>
    </xf>
    <xf numFmtId="0" fontId="7" fillId="0" borderId="0" xfId="26" applyFont="1" applyFill="1" applyBorder="1" applyAlignment="1" applyProtection="1">
      <alignment vertical="justify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 locked="0"/>
    </xf>
    <xf numFmtId="3" fontId="5" fillId="0" borderId="0" xfId="0" applyNumberFormat="1" applyFont="1" applyAlignment="1">
      <alignment wrapText="1"/>
    </xf>
    <xf numFmtId="1" fontId="6" fillId="0" borderId="1" xfId="26" applyNumberFormat="1" applyFont="1" applyFill="1" applyBorder="1" applyAlignment="1" applyProtection="1">
      <alignment horizontal="right" vertical="justify"/>
      <protection locked="0"/>
    </xf>
    <xf numFmtId="0" fontId="18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8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6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2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5" fillId="0" borderId="1" xfId="15" applyNumberFormat="1" applyFont="1" applyBorder="1" applyAlignment="1">
      <alignment horizontal="right" vertical="center" wrapText="1"/>
    </xf>
    <xf numFmtId="169" fontId="5" fillId="0" borderId="1" xfId="15" applyNumberFormat="1" applyFont="1" applyBorder="1" applyAlignment="1">
      <alignment horizontal="right" vertical="center" wrapText="1"/>
    </xf>
    <xf numFmtId="4" fontId="23" fillId="0" borderId="0" xfId="0" applyNumberFormat="1" applyFont="1" applyAlignment="1">
      <alignment/>
    </xf>
    <xf numFmtId="170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3" xfId="26" applyFont="1" applyFill="1" applyBorder="1" applyAlignment="1">
      <alignment horizontal="center" vertical="justify" wrapText="1"/>
      <protection/>
    </xf>
    <xf numFmtId="0" fontId="6" fillId="0" borderId="4" xfId="26" applyFont="1" applyFill="1" applyBorder="1" applyAlignment="1">
      <alignment horizontal="center" vertical="center" wrapText="1"/>
      <protection/>
    </xf>
    <xf numFmtId="0" fontId="6" fillId="0" borderId="5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1" fillId="0" borderId="0" xfId="22" applyFont="1" applyAlignment="1">
      <alignment/>
      <protection/>
    </xf>
    <xf numFmtId="0" fontId="1" fillId="0" borderId="0" xfId="21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6" fillId="0" borderId="0" xfId="23" applyFont="1" applyAlignment="1" applyProtection="1">
      <alignment horizontal="left" vertical="center" wrapText="1"/>
      <protection locked="0"/>
    </xf>
    <xf numFmtId="0" fontId="1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6" xfId="26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26" applyFont="1" applyFill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26" applyFont="1" applyFill="1" applyBorder="1" applyAlignment="1">
      <alignment horizontal="center" vertical="center" wrapText="1"/>
      <protection/>
    </xf>
    <xf numFmtId="0" fontId="6" fillId="0" borderId="5" xfId="26" applyFont="1" applyFill="1" applyBorder="1" applyAlignment="1">
      <alignment horizontal="center" vertical="justify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9">
      <selection activeCell="E23" sqref="E23:E24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19" t="s">
        <v>394</v>
      </c>
      <c r="F1" s="319"/>
    </row>
    <row r="3" spans="1:6" ht="15">
      <c r="A3" s="2"/>
      <c r="B3" s="3"/>
      <c r="C3" s="321" t="s">
        <v>0</v>
      </c>
      <c r="D3" s="321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20" t="s">
        <v>393</v>
      </c>
      <c r="F5" s="320"/>
    </row>
    <row r="6" spans="1:6" ht="15">
      <c r="A6" s="25" t="s">
        <v>495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215"/>
      <c r="C10" s="215"/>
      <c r="D10" s="12" t="s">
        <v>28</v>
      </c>
      <c r="E10" s="215"/>
      <c r="F10" s="10"/>
    </row>
    <row r="11" spans="1:30" ht="12.75">
      <c r="A11" s="14" t="s">
        <v>29</v>
      </c>
      <c r="B11" s="216"/>
      <c r="C11" s="216"/>
      <c r="D11" s="14" t="s">
        <v>30</v>
      </c>
      <c r="E11" s="217">
        <v>5185890</v>
      </c>
      <c r="F11" s="217">
        <v>709461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6"/>
      <c r="C12" s="216"/>
      <c r="D12" s="14" t="s">
        <v>32</v>
      </c>
      <c r="E12" s="216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6"/>
      <c r="C13" s="216"/>
      <c r="D13" s="11" t="s">
        <v>34</v>
      </c>
      <c r="E13" s="216">
        <v>366941</v>
      </c>
      <c r="F13" s="216">
        <v>-57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6"/>
      <c r="C14" s="216"/>
      <c r="D14" s="11" t="s">
        <v>36</v>
      </c>
      <c r="E14" s="216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6"/>
      <c r="C15" s="216"/>
      <c r="D15" s="11" t="s">
        <v>38</v>
      </c>
      <c r="E15" s="216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6"/>
      <c r="C16" s="216"/>
      <c r="D16" s="11" t="s">
        <v>40</v>
      </c>
      <c r="E16" s="216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6"/>
      <c r="C17" s="216"/>
      <c r="D17" s="11" t="s">
        <v>41</v>
      </c>
      <c r="E17" s="216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6"/>
      <c r="C18" s="216"/>
      <c r="D18" s="11" t="s">
        <v>20</v>
      </c>
      <c r="E18" s="216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6"/>
      <c r="C19" s="216"/>
      <c r="D19" s="15" t="s">
        <v>27</v>
      </c>
      <c r="E19" s="217">
        <f>E13+E14+E15</f>
        <v>366941</v>
      </c>
      <c r="F19" s="217">
        <f>F13+F14+F15</f>
        <v>-57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6"/>
      <c r="C20" s="216"/>
      <c r="D20" s="14" t="s">
        <v>42</v>
      </c>
      <c r="E20" s="216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6"/>
      <c r="C21" s="216"/>
      <c r="D21" s="11" t="s">
        <v>43</v>
      </c>
      <c r="E21" s="216">
        <f>E22-E23</f>
        <v>-873</v>
      </c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6"/>
      <c r="C22" s="216"/>
      <c r="D22" s="11" t="s">
        <v>44</v>
      </c>
      <c r="E22" s="216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6"/>
      <c r="C23" s="216"/>
      <c r="D23" s="11" t="s">
        <v>45</v>
      </c>
      <c r="E23" s="216">
        <v>873</v>
      </c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6"/>
      <c r="C24" s="216"/>
      <c r="D24" s="10" t="s">
        <v>46</v>
      </c>
      <c r="E24" s="216">
        <v>474812</v>
      </c>
      <c r="F24" s="216">
        <v>-873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6"/>
      <c r="C25" s="216"/>
      <c r="D25" s="15" t="s">
        <v>47</v>
      </c>
      <c r="E25" s="217">
        <f>E21+E24</f>
        <v>473939</v>
      </c>
      <c r="F25" s="217">
        <f>F21+F24</f>
        <v>-873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6"/>
      <c r="C26" s="216"/>
      <c r="D26" s="16" t="s">
        <v>49</v>
      </c>
      <c r="E26" s="217">
        <f>E11+E19+E25</f>
        <v>6026770</v>
      </c>
      <c r="F26" s="217">
        <f>F11+F19+F25</f>
        <v>708531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6"/>
      <c r="C27" s="216"/>
      <c r="D27" s="11"/>
      <c r="E27" s="216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5"/>
      <c r="C28" s="215"/>
      <c r="D28" s="12" t="s">
        <v>51</v>
      </c>
      <c r="E28" s="215"/>
      <c r="F28" s="10"/>
    </row>
    <row r="29" spans="1:6" ht="25.5">
      <c r="A29" s="17" t="s">
        <v>52</v>
      </c>
      <c r="B29" s="215"/>
      <c r="C29" s="215"/>
      <c r="D29" s="11" t="s">
        <v>53</v>
      </c>
      <c r="E29" s="215"/>
      <c r="F29" s="10"/>
    </row>
    <row r="30" spans="1:6" ht="12.75">
      <c r="A30" s="10" t="s">
        <v>11</v>
      </c>
      <c r="B30" s="215"/>
      <c r="C30" s="215"/>
      <c r="D30" s="17" t="s">
        <v>54</v>
      </c>
      <c r="E30" s="215"/>
      <c r="F30" s="10"/>
    </row>
    <row r="31" spans="1:6" ht="25.5">
      <c r="A31" s="10" t="s">
        <v>12</v>
      </c>
      <c r="B31" s="215">
        <v>835637</v>
      </c>
      <c r="C31" s="215">
        <v>148884</v>
      </c>
      <c r="D31" s="21" t="s">
        <v>63</v>
      </c>
      <c r="E31" s="215"/>
      <c r="F31" s="10"/>
    </row>
    <row r="32" spans="1:6" ht="25.5">
      <c r="A32" s="10" t="s">
        <v>13</v>
      </c>
      <c r="B32" s="215">
        <v>1205223</v>
      </c>
      <c r="C32" s="215">
        <v>200000</v>
      </c>
      <c r="D32" s="11" t="s">
        <v>65</v>
      </c>
      <c r="E32" s="215">
        <v>14301</v>
      </c>
      <c r="F32" s="215">
        <v>3841</v>
      </c>
    </row>
    <row r="33" spans="1:6" ht="12.75">
      <c r="A33" s="10" t="s">
        <v>14</v>
      </c>
      <c r="B33" s="228">
        <v>905223</v>
      </c>
      <c r="C33" s="215"/>
      <c r="D33" s="11" t="s">
        <v>64</v>
      </c>
      <c r="E33" s="215">
        <v>390</v>
      </c>
      <c r="F33" s="215">
        <v>360</v>
      </c>
    </row>
    <row r="34" spans="1:6" ht="12.75">
      <c r="A34" s="10" t="s">
        <v>15</v>
      </c>
      <c r="B34" s="215"/>
      <c r="C34" s="215"/>
      <c r="D34" s="21" t="s">
        <v>62</v>
      </c>
      <c r="E34" s="215"/>
      <c r="F34" s="10"/>
    </row>
    <row r="35" spans="1:6" ht="12.75">
      <c r="A35" s="16" t="s">
        <v>23</v>
      </c>
      <c r="B35" s="218">
        <f>B30+B31+B32+B34</f>
        <v>2040860</v>
      </c>
      <c r="C35" s="218">
        <f>C30+C31+C32+C34</f>
        <v>348884</v>
      </c>
      <c r="D35" s="21" t="s">
        <v>66</v>
      </c>
      <c r="E35" s="215"/>
      <c r="F35" s="10"/>
    </row>
    <row r="36" spans="1:6" ht="12.75">
      <c r="A36" s="17" t="s">
        <v>55</v>
      </c>
      <c r="B36" s="215"/>
      <c r="C36" s="215"/>
      <c r="D36" s="21" t="s">
        <v>67</v>
      </c>
      <c r="E36" s="215"/>
      <c r="F36" s="10"/>
    </row>
    <row r="37" spans="1:6" ht="25.5">
      <c r="A37" s="10" t="s">
        <v>16</v>
      </c>
      <c r="B37" s="215"/>
      <c r="C37" s="215"/>
      <c r="D37" s="21" t="s">
        <v>68</v>
      </c>
      <c r="E37" s="215"/>
      <c r="F37" s="10"/>
    </row>
    <row r="38" spans="1:6" ht="12.75">
      <c r="A38" s="10" t="s">
        <v>17</v>
      </c>
      <c r="B38" s="215">
        <v>2095071</v>
      </c>
      <c r="C38" s="215">
        <f>156633-800</f>
        <v>155833</v>
      </c>
      <c r="D38" s="21" t="s">
        <v>69</v>
      </c>
      <c r="E38" s="215"/>
      <c r="F38" s="10"/>
    </row>
    <row r="39" spans="1:6" ht="12.75">
      <c r="A39" s="10" t="s">
        <v>19</v>
      </c>
      <c r="B39" s="215">
        <v>1365356</v>
      </c>
      <c r="C39" s="215">
        <v>201554</v>
      </c>
      <c r="D39" s="16" t="s">
        <v>23</v>
      </c>
      <c r="E39" s="218">
        <f>SUM(E31:E32,E34:E38)</f>
        <v>14301</v>
      </c>
      <c r="F39" s="218">
        <f>SUM(F31:F32,F34:F38)</f>
        <v>3841</v>
      </c>
    </row>
    <row r="40" spans="1:6" ht="12.75">
      <c r="A40" s="10" t="s">
        <v>18</v>
      </c>
      <c r="B40" s="215"/>
      <c r="C40" s="215">
        <f>800</f>
        <v>800</v>
      </c>
      <c r="D40" s="16"/>
      <c r="E40" s="215"/>
      <c r="F40" s="10"/>
    </row>
    <row r="41" spans="1:6" ht="12.75">
      <c r="A41" s="10" t="s">
        <v>20</v>
      </c>
      <c r="B41" s="215"/>
      <c r="C41" s="215"/>
      <c r="D41" s="21"/>
      <c r="E41" s="215"/>
      <c r="F41" s="10"/>
    </row>
    <row r="42" spans="1:6" ht="12.75">
      <c r="A42" s="10" t="s">
        <v>21</v>
      </c>
      <c r="B42" s="215"/>
      <c r="C42" s="215"/>
      <c r="D42" s="21"/>
      <c r="E42" s="215"/>
      <c r="F42" s="10"/>
    </row>
    <row r="43" spans="1:6" ht="12.75">
      <c r="A43" s="10" t="s">
        <v>17</v>
      </c>
      <c r="B43" s="215"/>
      <c r="C43" s="215"/>
      <c r="D43" s="21"/>
      <c r="E43" s="215"/>
      <c r="F43" s="10"/>
    </row>
    <row r="44" spans="1:6" ht="12.75">
      <c r="A44" s="10" t="s">
        <v>19</v>
      </c>
      <c r="B44" s="215"/>
      <c r="C44" s="215"/>
      <c r="D44" s="10"/>
      <c r="E44" s="215"/>
      <c r="F44" s="10"/>
    </row>
    <row r="45" spans="1:6" ht="12.75">
      <c r="A45" s="10" t="s">
        <v>20</v>
      </c>
      <c r="B45" s="215"/>
      <c r="C45" s="215"/>
      <c r="D45" s="10"/>
      <c r="E45" s="215"/>
      <c r="F45" s="10"/>
    </row>
    <row r="46" spans="1:6" ht="12.75">
      <c r="A46" s="10" t="s">
        <v>22</v>
      </c>
      <c r="B46" s="215"/>
      <c r="C46" s="215"/>
      <c r="D46" s="10"/>
      <c r="E46" s="215"/>
      <c r="F46" s="10"/>
    </row>
    <row r="47" spans="1:6" ht="12.75">
      <c r="A47" s="16" t="s">
        <v>24</v>
      </c>
      <c r="B47" s="218">
        <f>SUM(B38:B46)</f>
        <v>3460427</v>
      </c>
      <c r="C47" s="218">
        <f>SUM(C38:C46)</f>
        <v>358187</v>
      </c>
      <c r="D47" s="10"/>
      <c r="E47" s="215"/>
      <c r="F47" s="10"/>
    </row>
    <row r="48" spans="1:6" ht="12.75">
      <c r="A48" s="17" t="s">
        <v>56</v>
      </c>
      <c r="B48" s="215"/>
      <c r="C48" s="215"/>
      <c r="D48" s="11"/>
      <c r="E48" s="215"/>
      <c r="F48" s="10"/>
    </row>
    <row r="49" spans="1:6" s="9" customFormat="1" ht="12.75">
      <c r="A49" s="11" t="s">
        <v>25</v>
      </c>
      <c r="B49" s="216"/>
      <c r="C49" s="216"/>
      <c r="D49" s="11"/>
      <c r="E49" s="216"/>
      <c r="F49" s="11"/>
    </row>
    <row r="50" spans="1:6" s="9" customFormat="1" ht="12.75">
      <c r="A50" s="11" t="s">
        <v>61</v>
      </c>
      <c r="B50" s="216">
        <v>539784</v>
      </c>
      <c r="C50" s="216">
        <v>5301</v>
      </c>
      <c r="D50" s="11"/>
      <c r="E50" s="216"/>
      <c r="F50" s="11"/>
    </row>
    <row r="51" spans="1:6" s="9" customFormat="1" ht="12.75">
      <c r="A51" s="15" t="s">
        <v>26</v>
      </c>
      <c r="B51" s="217">
        <f>B49+B50</f>
        <v>539784</v>
      </c>
      <c r="C51" s="217">
        <f>C49+C50</f>
        <v>5301</v>
      </c>
      <c r="D51" s="16"/>
      <c r="E51" s="216"/>
      <c r="F51" s="11"/>
    </row>
    <row r="52" spans="1:6" s="9" customFormat="1" ht="12.75">
      <c r="A52" s="14" t="s">
        <v>57</v>
      </c>
      <c r="B52" s="216"/>
      <c r="C52" s="216"/>
      <c r="E52" s="216"/>
      <c r="F52" s="11"/>
    </row>
    <row r="53" spans="1:6" s="9" customFormat="1" ht="12.75">
      <c r="A53" s="15" t="s">
        <v>58</v>
      </c>
      <c r="B53" s="217">
        <f>B35+B47+B51</f>
        <v>6041071</v>
      </c>
      <c r="C53" s="217">
        <f>C35+C47+C51</f>
        <v>712372</v>
      </c>
      <c r="D53" s="16" t="s">
        <v>58</v>
      </c>
      <c r="E53" s="217">
        <f>E29+E39</f>
        <v>14301</v>
      </c>
      <c r="F53" s="217">
        <f>F29+F39</f>
        <v>3841</v>
      </c>
    </row>
    <row r="54" spans="1:6" s="9" customFormat="1" ht="12.75">
      <c r="A54" s="11"/>
      <c r="B54" s="217"/>
      <c r="C54" s="216"/>
      <c r="D54" s="15"/>
      <c r="E54" s="217"/>
      <c r="F54" s="11"/>
    </row>
    <row r="55" spans="1:7" s="9" customFormat="1" ht="12.75">
      <c r="A55" s="15" t="s">
        <v>60</v>
      </c>
      <c r="B55" s="217">
        <f>B26+B53</f>
        <v>6041071</v>
      </c>
      <c r="C55" s="217">
        <f>C26+C53</f>
        <v>712372</v>
      </c>
      <c r="D55" s="15" t="s">
        <v>59</v>
      </c>
      <c r="E55" s="217">
        <f>E26+E53</f>
        <v>6041071</v>
      </c>
      <c r="F55" s="217">
        <f>F26+F53</f>
        <v>712372</v>
      </c>
      <c r="G55" s="231"/>
    </row>
    <row r="56" s="9" customFormat="1" ht="12.75"/>
    <row r="57" s="9" customFormat="1" ht="12.75">
      <c r="A57" s="9" t="s">
        <v>496</v>
      </c>
    </row>
    <row r="58" s="9" customFormat="1" ht="12.75">
      <c r="D58" s="231"/>
    </row>
    <row r="59" s="9" customFormat="1" ht="12.75"/>
    <row r="60" spans="2:8" s="9" customFormat="1" ht="12.75">
      <c r="B60" s="89" t="s">
        <v>222</v>
      </c>
      <c r="C60" s="81"/>
      <c r="D60" s="18"/>
      <c r="E60" s="322" t="s">
        <v>397</v>
      </c>
      <c r="F60" s="322"/>
      <c r="G60" s="322"/>
      <c r="H60" s="322"/>
    </row>
    <row r="61" spans="2:8" ht="12.75">
      <c r="B61" s="87"/>
      <c r="C61" s="87"/>
      <c r="E61" s="88"/>
      <c r="F61" s="88"/>
      <c r="G61" s="88"/>
      <c r="H61" s="82"/>
    </row>
    <row r="62" spans="2:8" ht="12.75">
      <c r="B62" s="87"/>
      <c r="C62" s="87" t="s">
        <v>395</v>
      </c>
      <c r="E62" s="88"/>
      <c r="F62" s="88" t="s">
        <v>396</v>
      </c>
      <c r="G62" s="88"/>
      <c r="H62" s="82"/>
    </row>
  </sheetData>
  <mergeCells count="4">
    <mergeCell ref="E1:F1"/>
    <mergeCell ref="E5:F5"/>
    <mergeCell ref="C3:D3"/>
    <mergeCell ref="E60:H60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0">
      <selection activeCell="E13" sqref="E13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28125" style="8" customWidth="1"/>
    <col min="7" max="16384" width="9.140625" style="8" customWidth="1"/>
  </cols>
  <sheetData>
    <row r="1" spans="5:6" ht="25.5" customHeight="1">
      <c r="E1" s="323" t="s">
        <v>248</v>
      </c>
      <c r="F1" s="323"/>
    </row>
    <row r="2" spans="5:6" ht="12.75">
      <c r="E2" s="18"/>
      <c r="F2" s="18"/>
    </row>
    <row r="3" spans="1:6" ht="12.75" customHeight="1">
      <c r="A3" s="55"/>
      <c r="C3" s="324" t="s">
        <v>249</v>
      </c>
      <c r="D3" s="324"/>
      <c r="E3" s="18"/>
      <c r="F3" s="18"/>
    </row>
    <row r="4" spans="5:6" ht="12.75">
      <c r="E4" s="18"/>
      <c r="F4" s="18"/>
    </row>
    <row r="5" spans="1:6" ht="13.5">
      <c r="A5" s="25" t="s">
        <v>70</v>
      </c>
      <c r="B5" s="118"/>
      <c r="E5" s="18"/>
      <c r="F5" s="18"/>
    </row>
    <row r="6" spans="1:6" ht="12.75">
      <c r="A6" s="25" t="s">
        <v>495</v>
      </c>
      <c r="B6" s="93"/>
      <c r="C6" s="94"/>
      <c r="D6" s="320" t="s">
        <v>393</v>
      </c>
      <c r="E6" s="320"/>
      <c r="F6" s="18"/>
    </row>
    <row r="7" spans="1:6" ht="15">
      <c r="A7" s="35"/>
      <c r="B7" s="95"/>
      <c r="C7" s="96"/>
      <c r="D7" s="97"/>
      <c r="E7" s="98"/>
      <c r="F7" s="98"/>
    </row>
    <row r="8" spans="1:7" ht="12.75">
      <c r="A8" s="99"/>
      <c r="B8" s="100"/>
      <c r="C8" s="100"/>
      <c r="D8" s="97"/>
      <c r="E8" s="101"/>
      <c r="F8" s="102" t="s">
        <v>73</v>
      </c>
      <c r="G8" s="59"/>
    </row>
    <row r="9" spans="1:7" ht="25.5">
      <c r="A9" s="103" t="s">
        <v>250</v>
      </c>
      <c r="B9" s="103" t="s">
        <v>2</v>
      </c>
      <c r="C9" s="103" t="s">
        <v>5</v>
      </c>
      <c r="D9" s="103" t="s">
        <v>251</v>
      </c>
      <c r="E9" s="103" t="s">
        <v>2</v>
      </c>
      <c r="F9" s="103" t="s">
        <v>5</v>
      </c>
      <c r="G9" s="59"/>
    </row>
    <row r="10" spans="1:7" ht="12.75">
      <c r="A10" s="104" t="s">
        <v>6</v>
      </c>
      <c r="B10" s="104">
        <v>1</v>
      </c>
      <c r="C10" s="104">
        <v>2</v>
      </c>
      <c r="D10" s="104" t="s">
        <v>6</v>
      </c>
      <c r="E10" s="104">
        <v>1</v>
      </c>
      <c r="F10" s="104">
        <v>2</v>
      </c>
      <c r="G10" s="59"/>
    </row>
    <row r="11" spans="1:7" ht="18" customHeight="1">
      <c r="A11" s="105" t="s">
        <v>252</v>
      </c>
      <c r="B11" s="106"/>
      <c r="C11" s="106"/>
      <c r="D11" s="105" t="s">
        <v>253</v>
      </c>
      <c r="E11" s="107"/>
      <c r="F11" s="107"/>
      <c r="G11" s="59"/>
    </row>
    <row r="12" spans="1:7" s="82" customFormat="1" ht="12">
      <c r="A12" s="108" t="s">
        <v>254</v>
      </c>
      <c r="B12" s="212"/>
      <c r="C12" s="109"/>
      <c r="D12" s="108" t="s">
        <v>255</v>
      </c>
      <c r="E12" s="213"/>
      <c r="F12" s="213"/>
      <c r="G12" s="87"/>
    </row>
    <row r="13" spans="1:7" s="112" customFormat="1" ht="12">
      <c r="A13" s="110" t="s">
        <v>256</v>
      </c>
      <c r="B13" s="213"/>
      <c r="C13" s="110"/>
      <c r="D13" s="110" t="s">
        <v>257</v>
      </c>
      <c r="E13" s="259">
        <v>4901</v>
      </c>
      <c r="F13" s="213"/>
      <c r="G13" s="111"/>
    </row>
    <row r="14" spans="1:7" s="112" customFormat="1" ht="23.25" customHeight="1">
      <c r="A14" s="110" t="s">
        <v>258</v>
      </c>
      <c r="B14" s="213">
        <v>564286</v>
      </c>
      <c r="C14" s="213">
        <v>3337</v>
      </c>
      <c r="D14" s="110" t="s">
        <v>259</v>
      </c>
      <c r="E14" s="213">
        <v>869307</v>
      </c>
      <c r="F14" s="213">
        <v>2324</v>
      </c>
      <c r="G14" s="111"/>
    </row>
    <row r="15" spans="1:7" s="112" customFormat="1" ht="30" customHeight="1">
      <c r="A15" s="110" t="s">
        <v>260</v>
      </c>
      <c r="B15" s="213">
        <v>561729</v>
      </c>
      <c r="C15" s="213">
        <v>3337</v>
      </c>
      <c r="D15" s="110" t="s">
        <v>261</v>
      </c>
      <c r="E15" s="213">
        <v>868014</v>
      </c>
      <c r="F15" s="213">
        <v>2324</v>
      </c>
      <c r="G15" s="111"/>
    </row>
    <row r="16" spans="1:7" s="112" customFormat="1" ht="24">
      <c r="A16" s="110" t="s">
        <v>262</v>
      </c>
      <c r="B16" s="259">
        <v>26</v>
      </c>
      <c r="C16" s="213"/>
      <c r="D16" s="110" t="s">
        <v>263</v>
      </c>
      <c r="E16" s="213"/>
      <c r="F16" s="213"/>
      <c r="G16" s="111"/>
    </row>
    <row r="17" spans="1:7" s="112" customFormat="1" ht="12">
      <c r="A17" s="110" t="s">
        <v>264</v>
      </c>
      <c r="B17" s="213">
        <v>1884</v>
      </c>
      <c r="C17" s="213">
        <v>397</v>
      </c>
      <c r="D17" s="113" t="s">
        <v>265</v>
      </c>
      <c r="E17" s="213">
        <v>73599</v>
      </c>
      <c r="F17" s="213">
        <v>2258</v>
      </c>
      <c r="G17" s="111"/>
    </row>
    <row r="18" spans="1:6" s="112" customFormat="1" ht="12">
      <c r="A18" s="114" t="s">
        <v>266</v>
      </c>
      <c r="B18" s="214">
        <f>SUM(B13,B14,B16,B17)</f>
        <v>566196</v>
      </c>
      <c r="C18" s="214">
        <f>SUM(C13,C14,C16,C17)</f>
        <v>3734</v>
      </c>
      <c r="D18" s="110" t="s">
        <v>267</v>
      </c>
      <c r="E18" s="213">
        <v>145824</v>
      </c>
      <c r="F18" s="213"/>
    </row>
    <row r="19" spans="1:6" s="112" customFormat="1" ht="12">
      <c r="A19" s="110"/>
      <c r="B19" s="213"/>
      <c r="C19" s="110"/>
      <c r="D19" s="114" t="s">
        <v>266</v>
      </c>
      <c r="E19" s="214">
        <f>SUM(E13,E14,E16,E17,E18)</f>
        <v>1093631</v>
      </c>
      <c r="F19" s="214">
        <f>SUM(F13,F14,F16,F17,F18)</f>
        <v>4582</v>
      </c>
    </row>
    <row r="20" spans="1:6" s="112" customFormat="1" ht="12">
      <c r="A20" s="115" t="s">
        <v>268</v>
      </c>
      <c r="B20" s="213"/>
      <c r="C20" s="110"/>
      <c r="D20" s="110"/>
      <c r="E20" s="213"/>
      <c r="F20" s="213"/>
    </row>
    <row r="21" spans="1:6" s="112" customFormat="1" ht="12">
      <c r="A21" s="116" t="s">
        <v>269</v>
      </c>
      <c r="B21" s="213"/>
      <c r="C21" s="110"/>
      <c r="D21" s="115" t="s">
        <v>270</v>
      </c>
      <c r="E21" s="213"/>
      <c r="F21" s="213"/>
    </row>
    <row r="22" spans="1:6" s="112" customFormat="1" ht="12">
      <c r="A22" s="110" t="s">
        <v>271</v>
      </c>
      <c r="B22" s="213">
        <v>52623</v>
      </c>
      <c r="C22" s="213">
        <v>1721</v>
      </c>
      <c r="D22" s="110"/>
      <c r="E22" s="213"/>
      <c r="F22" s="213"/>
    </row>
    <row r="23" spans="1:6" s="112" customFormat="1" ht="12">
      <c r="A23" s="110" t="s">
        <v>272</v>
      </c>
      <c r="B23" s="213"/>
      <c r="C23" s="110"/>
      <c r="D23" s="115"/>
      <c r="E23" s="213"/>
      <c r="F23" s="213"/>
    </row>
    <row r="24" spans="1:6" s="112" customFormat="1" ht="24">
      <c r="A24" s="110" t="s">
        <v>273</v>
      </c>
      <c r="B24" s="213"/>
      <c r="C24" s="110"/>
      <c r="D24" s="110"/>
      <c r="E24" s="213"/>
      <c r="F24" s="213"/>
    </row>
    <row r="25" spans="1:6" s="112" customFormat="1" ht="12">
      <c r="A25" s="110" t="s">
        <v>267</v>
      </c>
      <c r="B25" s="213"/>
      <c r="C25" s="110"/>
      <c r="D25" s="114" t="s">
        <v>27</v>
      </c>
      <c r="E25" s="214"/>
      <c r="F25" s="213"/>
    </row>
    <row r="26" spans="1:6" s="112" customFormat="1" ht="12">
      <c r="A26" s="114" t="s">
        <v>27</v>
      </c>
      <c r="B26" s="214">
        <f>SUM(B21:B25)</f>
        <v>52623</v>
      </c>
      <c r="C26" s="214">
        <f>SUM(C21:C25)</f>
        <v>1721</v>
      </c>
      <c r="D26" s="114"/>
      <c r="E26" s="213"/>
      <c r="F26" s="213"/>
    </row>
    <row r="27" spans="1:6" s="112" customFormat="1" ht="12">
      <c r="A27" s="114"/>
      <c r="B27" s="213"/>
      <c r="C27" s="110"/>
      <c r="D27" s="115"/>
      <c r="E27" s="213"/>
      <c r="F27" s="213"/>
    </row>
    <row r="28" spans="1:6" s="112" customFormat="1" ht="12.75" customHeight="1">
      <c r="A28" s="115" t="s">
        <v>274</v>
      </c>
      <c r="B28" s="214">
        <f>B18+B26</f>
        <v>618819</v>
      </c>
      <c r="C28" s="214">
        <f>C18+C26</f>
        <v>5455</v>
      </c>
      <c r="D28" s="115" t="s">
        <v>275</v>
      </c>
      <c r="E28" s="214">
        <f>E19+E25</f>
        <v>1093631</v>
      </c>
      <c r="F28" s="214">
        <f>F19+F25</f>
        <v>4582</v>
      </c>
    </row>
    <row r="29" spans="1:6" s="112" customFormat="1" ht="13.5" customHeight="1">
      <c r="A29" s="115" t="s">
        <v>276</v>
      </c>
      <c r="B29" s="214">
        <f>E28-B28</f>
        <v>474812</v>
      </c>
      <c r="C29" s="214"/>
      <c r="D29" s="115" t="s">
        <v>277</v>
      </c>
      <c r="E29" s="214"/>
      <c r="F29" s="214">
        <f>C28-F28</f>
        <v>873</v>
      </c>
    </row>
    <row r="30" spans="1:6" s="112" customFormat="1" ht="14.25" customHeight="1">
      <c r="A30" s="115" t="s">
        <v>278</v>
      </c>
      <c r="B30" s="214"/>
      <c r="C30" s="214"/>
      <c r="D30" s="115" t="s">
        <v>279</v>
      </c>
      <c r="E30" s="214"/>
      <c r="F30" s="214"/>
    </row>
    <row r="31" spans="1:6" s="112" customFormat="1" ht="13.5" customHeight="1">
      <c r="A31" s="117" t="s">
        <v>280</v>
      </c>
      <c r="B31" s="214">
        <f>B28+B30</f>
        <v>618819</v>
      </c>
      <c r="C31" s="214">
        <f>C28+C30</f>
        <v>5455</v>
      </c>
      <c r="D31" s="115" t="s">
        <v>281</v>
      </c>
      <c r="E31" s="214">
        <f>E28+E30</f>
        <v>1093631</v>
      </c>
      <c r="F31" s="214">
        <f>F28+F30</f>
        <v>4582</v>
      </c>
    </row>
    <row r="32" spans="1:6" s="112" customFormat="1" ht="17.25" customHeight="1">
      <c r="A32" s="115" t="s">
        <v>282</v>
      </c>
      <c r="B32" s="214">
        <f>E31-B31</f>
        <v>474812</v>
      </c>
      <c r="C32" s="110"/>
      <c r="D32" s="115" t="s">
        <v>283</v>
      </c>
      <c r="E32" s="214"/>
      <c r="F32" s="214">
        <f>F29+F30</f>
        <v>873</v>
      </c>
    </row>
    <row r="33" spans="1:6" s="112" customFormat="1" ht="15.75" customHeight="1">
      <c r="A33" s="115" t="s">
        <v>284</v>
      </c>
      <c r="B33" s="213"/>
      <c r="C33" s="110"/>
      <c r="D33" s="325"/>
      <c r="E33" s="213"/>
      <c r="F33" s="213"/>
    </row>
    <row r="34" spans="1:6" s="112" customFormat="1" ht="15.75" customHeight="1">
      <c r="A34" s="110" t="s">
        <v>285</v>
      </c>
      <c r="B34" s="213"/>
      <c r="C34" s="110"/>
      <c r="D34" s="326"/>
      <c r="E34" s="213"/>
      <c r="F34" s="213"/>
    </row>
    <row r="35" spans="1:6" s="112" customFormat="1" ht="15.75" customHeight="1">
      <c r="A35" s="110" t="s">
        <v>286</v>
      </c>
      <c r="B35" s="213"/>
      <c r="C35" s="110"/>
      <c r="D35" s="326"/>
      <c r="E35" s="213"/>
      <c r="F35" s="213"/>
    </row>
    <row r="36" spans="1:6" s="112" customFormat="1" ht="15.75" customHeight="1">
      <c r="A36" s="114" t="s">
        <v>287</v>
      </c>
      <c r="B36" s="213"/>
      <c r="C36" s="110"/>
      <c r="D36" s="326"/>
      <c r="E36" s="213"/>
      <c r="F36" s="213"/>
    </row>
    <row r="37" spans="1:6" s="112" customFormat="1" ht="15" customHeight="1">
      <c r="A37" s="115" t="s">
        <v>288</v>
      </c>
      <c r="B37" s="214">
        <f>B32-B36</f>
        <v>474812</v>
      </c>
      <c r="C37" s="110"/>
      <c r="D37" s="115" t="s">
        <v>289</v>
      </c>
      <c r="E37" s="214">
        <f>E32+B36</f>
        <v>0</v>
      </c>
      <c r="F37" s="214">
        <f>F32+C36</f>
        <v>873</v>
      </c>
    </row>
    <row r="38" spans="1:6" s="112" customFormat="1" ht="17.25" customHeight="1">
      <c r="A38" s="117" t="s">
        <v>290</v>
      </c>
      <c r="B38" s="214">
        <f>B31+B36+B37</f>
        <v>1093631</v>
      </c>
      <c r="C38" s="214">
        <f>C31+C36+C37</f>
        <v>5455</v>
      </c>
      <c r="D38" s="115" t="s">
        <v>291</v>
      </c>
      <c r="E38" s="214">
        <f>E31+E37</f>
        <v>1093631</v>
      </c>
      <c r="F38" s="214">
        <f>F31+F37</f>
        <v>5455</v>
      </c>
    </row>
    <row r="39" s="112" customFormat="1" ht="12"/>
    <row r="40" s="112" customFormat="1" ht="12"/>
    <row r="41" s="112" customFormat="1" ht="12.75" customHeight="1">
      <c r="A41" s="9" t="s">
        <v>496</v>
      </c>
    </row>
    <row r="42" s="112" customFormat="1" ht="12.75" customHeight="1">
      <c r="A42" s="9"/>
    </row>
    <row r="43" s="112" customFormat="1" ht="12.75" customHeight="1">
      <c r="A43" s="9"/>
    </row>
    <row r="44" spans="2:8" s="112" customFormat="1" ht="12" customHeight="1">
      <c r="B44" s="89" t="s">
        <v>222</v>
      </c>
      <c r="C44" s="81"/>
      <c r="E44" s="322" t="s">
        <v>397</v>
      </c>
      <c r="F44" s="322"/>
      <c r="G44" s="322"/>
      <c r="H44" s="322"/>
    </row>
    <row r="45" spans="2:8" s="112" customFormat="1" ht="12">
      <c r="B45" s="87"/>
      <c r="C45" s="87"/>
      <c r="E45" s="88"/>
      <c r="F45" s="88"/>
      <c r="G45" s="88"/>
      <c r="H45" s="82"/>
    </row>
    <row r="46" spans="2:8" s="112" customFormat="1" ht="12">
      <c r="B46" s="87"/>
      <c r="C46" s="87" t="s">
        <v>395</v>
      </c>
      <c r="E46" s="88"/>
      <c r="F46" s="88" t="s">
        <v>396</v>
      </c>
      <c r="G46" s="88"/>
      <c r="H46" s="82"/>
    </row>
    <row r="47" s="112" customFormat="1" ht="12"/>
    <row r="48" s="112" customFormat="1" ht="12">
      <c r="A48" s="82"/>
    </row>
    <row r="49" s="82" customFormat="1" ht="12"/>
    <row r="50" s="82" customFormat="1" ht="12"/>
    <row r="51" s="82" customFormat="1" ht="12"/>
    <row r="52" s="82" customFormat="1" ht="12"/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.75">
      <c r="A59" s="8"/>
    </row>
  </sheetData>
  <mergeCells count="5">
    <mergeCell ref="E1:F1"/>
    <mergeCell ref="C3:D3"/>
    <mergeCell ref="E44:H44"/>
    <mergeCell ref="D33:D36"/>
    <mergeCell ref="D6:E6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7">
      <selection activeCell="A45" sqref="A45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27" t="s">
        <v>71</v>
      </c>
      <c r="F1" s="327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28" t="s">
        <v>72</v>
      </c>
      <c r="B3" s="329"/>
      <c r="C3" s="329"/>
      <c r="D3" s="329"/>
      <c r="E3" s="329"/>
      <c r="F3" s="329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 customHeight="1">
      <c r="A6" s="25" t="s">
        <v>70</v>
      </c>
      <c r="B6" s="35"/>
      <c r="D6" s="205" t="s">
        <v>393</v>
      </c>
      <c r="E6" s="25"/>
      <c r="F6" s="37"/>
      <c r="G6" s="27"/>
    </row>
    <row r="7" spans="1:7" ht="15">
      <c r="A7" s="25" t="s">
        <v>495</v>
      </c>
      <c r="B7" s="35"/>
      <c r="E7" s="38"/>
      <c r="F7" s="38"/>
      <c r="G7" s="27"/>
    </row>
    <row r="8" spans="1:7" ht="12.75">
      <c r="A8" s="34"/>
      <c r="B8" s="35"/>
      <c r="C8" s="39"/>
      <c r="D8" s="40"/>
      <c r="E8" s="27"/>
      <c r="F8" s="27"/>
      <c r="G8" s="41"/>
    </row>
    <row r="9" spans="1:7" ht="12.75">
      <c r="A9" s="34"/>
      <c r="B9" s="35"/>
      <c r="C9" s="39"/>
      <c r="D9" s="40"/>
      <c r="E9" s="27"/>
      <c r="F9" s="27"/>
      <c r="G9" s="42" t="s">
        <v>73</v>
      </c>
    </row>
    <row r="10" spans="1:7" ht="13.5" customHeight="1">
      <c r="A10" s="330" t="s">
        <v>74</v>
      </c>
      <c r="B10" s="330" t="s">
        <v>4</v>
      </c>
      <c r="C10" s="330"/>
      <c r="D10" s="330"/>
      <c r="E10" s="330" t="s">
        <v>5</v>
      </c>
      <c r="F10" s="330"/>
      <c r="G10" s="330"/>
    </row>
    <row r="11" spans="1:7" ht="18" customHeight="1">
      <c r="A11" s="331"/>
      <c r="B11" s="43" t="s">
        <v>75</v>
      </c>
      <c r="C11" s="43" t="s">
        <v>76</v>
      </c>
      <c r="D11" s="43" t="s">
        <v>77</v>
      </c>
      <c r="E11" s="43" t="s">
        <v>75</v>
      </c>
      <c r="F11" s="43" t="s">
        <v>76</v>
      </c>
      <c r="G11" s="43" t="s">
        <v>77</v>
      </c>
    </row>
    <row r="12" spans="1:7" s="45" customFormat="1" ht="12">
      <c r="A12" s="44" t="s">
        <v>6</v>
      </c>
      <c r="B12" s="44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</row>
    <row r="13" spans="1:7" ht="25.5">
      <c r="A13" s="46" t="s">
        <v>78</v>
      </c>
      <c r="B13" s="47"/>
      <c r="C13" s="47"/>
      <c r="D13" s="47"/>
      <c r="E13" s="47"/>
      <c r="F13" s="47"/>
      <c r="G13" s="47"/>
    </row>
    <row r="14" spans="1:7" ht="12.75">
      <c r="A14" s="48" t="s">
        <v>79</v>
      </c>
      <c r="B14" s="225">
        <v>1323973</v>
      </c>
      <c r="C14" s="225">
        <v>4492582</v>
      </c>
      <c r="D14" s="225">
        <f>B14-C14</f>
        <v>-3168609</v>
      </c>
      <c r="E14" s="225"/>
      <c r="F14" s="225">
        <v>362732</v>
      </c>
      <c r="G14" s="225">
        <f>E14-F14</f>
        <v>-362732</v>
      </c>
    </row>
    <row r="15" spans="1:7" ht="12.75">
      <c r="A15" s="48" t="s">
        <v>80</v>
      </c>
      <c r="B15" s="225"/>
      <c r="C15" s="225"/>
      <c r="D15" s="225"/>
      <c r="E15" s="225"/>
      <c r="F15" s="225"/>
      <c r="G15" s="225"/>
    </row>
    <row r="16" spans="1:7" ht="12.75">
      <c r="A16" s="49" t="s">
        <v>81</v>
      </c>
      <c r="B16" s="258">
        <v>56860</v>
      </c>
      <c r="C16" s="225">
        <v>61022</v>
      </c>
      <c r="D16" s="225">
        <f>B16-C16</f>
        <v>-4162</v>
      </c>
      <c r="E16" s="225">
        <v>488</v>
      </c>
      <c r="F16" s="225">
        <v>447</v>
      </c>
      <c r="G16" s="225">
        <f>E16-F16</f>
        <v>41</v>
      </c>
    </row>
    <row r="17" spans="1:7" ht="12.75">
      <c r="A17" s="48" t="s">
        <v>82</v>
      </c>
      <c r="B17" s="225">
        <v>4901</v>
      </c>
      <c r="C17" s="225"/>
      <c r="D17" s="225">
        <f>B17-C17</f>
        <v>4901</v>
      </c>
      <c r="E17" s="47"/>
      <c r="F17" s="47"/>
      <c r="G17" s="47"/>
    </row>
    <row r="18" spans="1:7" ht="12.75">
      <c r="A18" s="48" t="s">
        <v>83</v>
      </c>
      <c r="B18" s="225"/>
      <c r="C18" s="225"/>
      <c r="D18" s="225"/>
      <c r="E18" s="47"/>
      <c r="F18" s="47"/>
      <c r="G18" s="47"/>
    </row>
    <row r="19" spans="1:7" ht="12.75">
      <c r="A19" s="48" t="s">
        <v>84</v>
      </c>
      <c r="B19" s="225"/>
      <c r="C19" s="225"/>
      <c r="D19" s="225"/>
      <c r="E19" s="47"/>
      <c r="F19" s="47"/>
      <c r="G19" s="47"/>
    </row>
    <row r="20" spans="1:7" ht="25.5">
      <c r="A20" s="46" t="s">
        <v>85</v>
      </c>
      <c r="B20" s="226">
        <f>SUM(B14:B19)</f>
        <v>1385734</v>
      </c>
      <c r="C20" s="226">
        <f>SUM(C14:C19)</f>
        <v>4553604</v>
      </c>
      <c r="D20" s="226">
        <f>B20-C20</f>
        <v>-3167870</v>
      </c>
      <c r="E20" s="226">
        <f>SUM(E14:E19)</f>
        <v>488</v>
      </c>
      <c r="F20" s="226">
        <f>SUM(F14:F19)</f>
        <v>363179</v>
      </c>
      <c r="G20" s="226">
        <f>E20-F20</f>
        <v>-362691</v>
      </c>
    </row>
    <row r="21" spans="1:7" ht="25.5">
      <c r="A21" s="50" t="s">
        <v>86</v>
      </c>
      <c r="B21" s="225"/>
      <c r="C21" s="225"/>
      <c r="D21" s="225"/>
      <c r="E21" s="47"/>
      <c r="F21" s="47"/>
      <c r="G21" s="47"/>
    </row>
    <row r="22" spans="1:7" ht="12.75">
      <c r="A22" s="48" t="s">
        <v>87</v>
      </c>
      <c r="B22" s="225"/>
      <c r="C22" s="225"/>
      <c r="D22" s="225"/>
      <c r="E22" s="47"/>
      <c r="F22" s="47"/>
      <c r="G22" s="47"/>
    </row>
    <row r="23" spans="1:7" ht="12.75">
      <c r="A23" s="48" t="s">
        <v>88</v>
      </c>
      <c r="B23" s="225"/>
      <c r="C23" s="225"/>
      <c r="D23" s="225"/>
      <c r="E23" s="47"/>
      <c r="F23" s="47"/>
      <c r="G23" s="47"/>
    </row>
    <row r="24" spans="1:7" ht="12.75">
      <c r="A24" s="48" t="s">
        <v>81</v>
      </c>
      <c r="B24" s="225"/>
      <c r="C24" s="225"/>
      <c r="D24" s="225"/>
      <c r="E24" s="47"/>
      <c r="F24" s="47"/>
      <c r="G24" s="47"/>
    </row>
    <row r="25" spans="1:7" ht="12.75">
      <c r="A25" s="48" t="s">
        <v>89</v>
      </c>
      <c r="B25" s="225"/>
      <c r="C25" s="225"/>
      <c r="D25" s="225"/>
      <c r="E25" s="47"/>
      <c r="F25" s="47"/>
      <c r="G25" s="47"/>
    </row>
    <row r="26" spans="1:7" ht="12.75">
      <c r="A26" s="48" t="s">
        <v>83</v>
      </c>
      <c r="B26" s="225"/>
      <c r="C26" s="225"/>
      <c r="D26" s="225"/>
      <c r="E26" s="47"/>
      <c r="F26" s="47"/>
      <c r="G26" s="47"/>
    </row>
    <row r="27" spans="1:7" ht="12.75">
      <c r="A27" s="48" t="s">
        <v>90</v>
      </c>
      <c r="B27" s="225"/>
      <c r="C27" s="225"/>
      <c r="D27" s="225"/>
      <c r="E27" s="47"/>
      <c r="F27" s="47"/>
      <c r="G27" s="47"/>
    </row>
    <row r="28" spans="1:7" ht="12.75">
      <c r="A28" s="48" t="s">
        <v>91</v>
      </c>
      <c r="B28" s="225"/>
      <c r="C28" s="225"/>
      <c r="D28" s="225"/>
      <c r="E28" s="47"/>
      <c r="F28" s="47"/>
      <c r="G28" s="47"/>
    </row>
    <row r="29" spans="1:7" ht="25.5">
      <c r="A29" s="48" t="s">
        <v>92</v>
      </c>
      <c r="B29" s="225"/>
      <c r="C29" s="225"/>
      <c r="D29" s="225"/>
      <c r="E29" s="225">
        <v>6</v>
      </c>
      <c r="F29" s="225">
        <v>6</v>
      </c>
      <c r="G29" s="47"/>
    </row>
    <row r="30" spans="1:7" ht="25.5">
      <c r="A30" s="46" t="s">
        <v>93</v>
      </c>
      <c r="B30" s="226">
        <f>SUM(B22:B29)</f>
        <v>0</v>
      </c>
      <c r="C30" s="226">
        <f>SUM(C22:C29)</f>
        <v>0</v>
      </c>
      <c r="D30" s="226">
        <f>SUM(D22:D29)</f>
        <v>0</v>
      </c>
      <c r="E30" s="226">
        <f>SUM(E22:E29)</f>
        <v>6</v>
      </c>
      <c r="F30" s="226">
        <f>SUM(F22:F29)</f>
        <v>6</v>
      </c>
      <c r="G30" s="47"/>
    </row>
    <row r="31" spans="1:7" ht="12.75">
      <c r="A31" s="46" t="s">
        <v>94</v>
      </c>
      <c r="B31" s="225"/>
      <c r="C31" s="225"/>
      <c r="D31" s="225"/>
      <c r="E31" s="47"/>
      <c r="F31" s="47"/>
      <c r="G31" s="47"/>
    </row>
    <row r="32" spans="1:7" ht="12.75">
      <c r="A32" s="48" t="s">
        <v>95</v>
      </c>
      <c r="B32" s="225">
        <v>5074109</v>
      </c>
      <c r="C32" s="225">
        <v>214263</v>
      </c>
      <c r="D32" s="225">
        <f>B32-C32</f>
        <v>4859846</v>
      </c>
      <c r="E32" s="225">
        <v>711575</v>
      </c>
      <c r="F32" s="225"/>
      <c r="G32" s="225">
        <f>E32-F32</f>
        <v>711575</v>
      </c>
    </row>
    <row r="33" spans="1:7" ht="12.75">
      <c r="A33" s="48" t="s">
        <v>96</v>
      </c>
      <c r="B33" s="225"/>
      <c r="C33" s="225"/>
      <c r="D33" s="225"/>
      <c r="E33" s="47"/>
      <c r="F33" s="47"/>
      <c r="G33" s="47"/>
    </row>
    <row r="34" spans="1:7" ht="12.75">
      <c r="A34" s="48" t="s">
        <v>97</v>
      </c>
      <c r="B34" s="225"/>
      <c r="C34" s="225"/>
      <c r="D34" s="225"/>
      <c r="E34" s="47"/>
      <c r="F34" s="47"/>
      <c r="G34" s="47"/>
    </row>
    <row r="35" spans="1:7" ht="12.75">
      <c r="A35" s="48" t="s">
        <v>98</v>
      </c>
      <c r="B35" s="225"/>
      <c r="C35" s="225"/>
      <c r="D35" s="225"/>
      <c r="E35" s="47"/>
      <c r="F35" s="47"/>
      <c r="G35" s="47"/>
    </row>
    <row r="36" spans="1:7" ht="12.75">
      <c r="A36" s="48" t="s">
        <v>83</v>
      </c>
      <c r="B36" s="225"/>
      <c r="C36" s="225"/>
      <c r="D36" s="225"/>
      <c r="E36" s="47"/>
      <c r="F36" s="47"/>
      <c r="G36" s="47"/>
    </row>
    <row r="37" spans="1:7" ht="12.75">
      <c r="A37" s="48" t="s">
        <v>99</v>
      </c>
      <c r="B37" s="225"/>
      <c r="C37" s="225"/>
      <c r="D37" s="225"/>
      <c r="E37" s="47"/>
      <c r="F37" s="47"/>
      <c r="G37" s="47"/>
    </row>
    <row r="38" spans="1:7" ht="12.75">
      <c r="A38" s="46" t="s">
        <v>100</v>
      </c>
      <c r="B38" s="226">
        <f>SUM(B32:B37)</f>
        <v>5074109</v>
      </c>
      <c r="C38" s="226">
        <f>SUM(C32:C37)</f>
        <v>214263</v>
      </c>
      <c r="D38" s="226">
        <f>B38-C38</f>
        <v>4859846</v>
      </c>
      <c r="E38" s="226">
        <f>SUM(E32:E37)</f>
        <v>711575</v>
      </c>
      <c r="F38" s="226"/>
      <c r="G38" s="226">
        <f>E38-F38</f>
        <v>711575</v>
      </c>
    </row>
    <row r="39" spans="1:7" ht="12.75">
      <c r="A39" s="46" t="s">
        <v>101</v>
      </c>
      <c r="B39" s="226">
        <f aca="true" t="shared" si="0" ref="B39:G39">B20+B30+B38</f>
        <v>6459843</v>
      </c>
      <c r="C39" s="226">
        <f t="shared" si="0"/>
        <v>4767867</v>
      </c>
      <c r="D39" s="226">
        <f t="shared" si="0"/>
        <v>1691976</v>
      </c>
      <c r="E39" s="226">
        <f t="shared" si="0"/>
        <v>712069</v>
      </c>
      <c r="F39" s="226">
        <f t="shared" si="0"/>
        <v>363185</v>
      </c>
      <c r="G39" s="226">
        <f t="shared" si="0"/>
        <v>348884</v>
      </c>
    </row>
    <row r="40" spans="1:7" ht="12.75">
      <c r="A40" s="46" t="s">
        <v>102</v>
      </c>
      <c r="B40" s="225"/>
      <c r="C40" s="225"/>
      <c r="D40" s="226">
        <v>348884</v>
      </c>
      <c r="E40" s="225"/>
      <c r="F40" s="225"/>
      <c r="G40" s="226"/>
    </row>
    <row r="41" spans="1:7" ht="12.75">
      <c r="A41" s="50" t="s">
        <v>103</v>
      </c>
      <c r="B41" s="225"/>
      <c r="C41" s="225"/>
      <c r="D41" s="226">
        <f>D39+D40</f>
        <v>2040860</v>
      </c>
      <c r="E41" s="225"/>
      <c r="F41" s="225"/>
      <c r="G41" s="226">
        <f>G39+G40</f>
        <v>348884</v>
      </c>
    </row>
    <row r="42" spans="1:7" ht="12.75">
      <c r="A42" s="48" t="s">
        <v>104</v>
      </c>
      <c r="B42" s="225"/>
      <c r="C42" s="225"/>
      <c r="D42" s="225">
        <v>835637</v>
      </c>
      <c r="E42" s="225"/>
      <c r="F42" s="225"/>
      <c r="G42" s="225">
        <v>148884</v>
      </c>
    </row>
    <row r="43" spans="1:7" ht="12.75">
      <c r="A43" s="51"/>
      <c r="B43" s="52"/>
      <c r="C43" s="52"/>
      <c r="D43" s="52"/>
      <c r="E43" s="52"/>
      <c r="F43" s="52"/>
      <c r="G43" s="52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9" t="s">
        <v>496</v>
      </c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2:8" ht="12.75" customHeight="1">
      <c r="B48" s="89" t="s">
        <v>222</v>
      </c>
      <c r="C48" s="81"/>
      <c r="D48" s="27"/>
      <c r="F48" s="322" t="s">
        <v>397</v>
      </c>
      <c r="G48" s="322"/>
      <c r="H48" s="322"/>
    </row>
    <row r="49" spans="2:8" ht="12.75">
      <c r="B49" s="87"/>
      <c r="C49" s="87"/>
      <c r="E49" s="88"/>
      <c r="F49" s="88"/>
      <c r="G49" s="88"/>
      <c r="H49" s="82"/>
    </row>
    <row r="50" spans="2:8" ht="12.75">
      <c r="B50" s="87"/>
      <c r="C50" s="87" t="s">
        <v>395</v>
      </c>
      <c r="E50" s="88"/>
      <c r="G50" s="88" t="s">
        <v>396</v>
      </c>
      <c r="H50" s="82"/>
    </row>
  </sheetData>
  <mergeCells count="6">
    <mergeCell ref="F48:H48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22">
      <selection activeCell="A38" sqref="A38"/>
    </sheetView>
  </sheetViews>
  <sheetFormatPr defaultColWidth="9.140625" defaultRowHeight="12.75"/>
  <cols>
    <col min="1" max="1" width="25.421875" style="22" customWidth="1"/>
    <col min="2" max="2" width="8.8515625" style="22" bestFit="1" customWidth="1"/>
    <col min="3" max="3" width="14.003906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19"/>
      <c r="I1" s="119" t="s">
        <v>292</v>
      </c>
      <c r="J1" s="119"/>
      <c r="K1" s="119"/>
    </row>
    <row r="3" spans="1:11" ht="19.5" customHeight="1">
      <c r="A3" s="334" t="s">
        <v>293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12.75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122"/>
    </row>
    <row r="5" spans="1:11" ht="14.25" customHeight="1">
      <c r="A5" s="205" t="s">
        <v>70</v>
      </c>
      <c r="B5" s="123"/>
      <c r="C5" s="123"/>
      <c r="D5" s="123"/>
      <c r="E5" s="123"/>
      <c r="F5" s="121"/>
      <c r="G5" s="121"/>
      <c r="H5" s="124"/>
      <c r="I5" s="205" t="s">
        <v>393</v>
      </c>
      <c r="J5" s="222"/>
      <c r="K5" s="223"/>
    </row>
    <row r="6" spans="1:11" ht="15">
      <c r="A6" s="205" t="s">
        <v>495</v>
      </c>
      <c r="B6" s="123"/>
      <c r="C6" s="123"/>
      <c r="D6" s="123"/>
      <c r="E6" s="125"/>
      <c r="F6" s="125"/>
      <c r="G6" s="125"/>
      <c r="H6" s="125"/>
      <c r="I6" s="125"/>
      <c r="J6" s="126"/>
      <c r="K6" s="127"/>
    </row>
    <row r="7" spans="1:11" ht="12.75">
      <c r="A7" s="128"/>
      <c r="B7" s="128"/>
      <c r="C7" s="128"/>
      <c r="D7" s="128"/>
      <c r="E7" s="129"/>
      <c r="F7" s="129"/>
      <c r="G7" s="129"/>
      <c r="H7" s="129"/>
      <c r="I7" s="129"/>
      <c r="J7" s="121"/>
      <c r="K7" s="130" t="s">
        <v>294</v>
      </c>
    </row>
    <row r="8" spans="1:11" ht="12.75">
      <c r="A8" s="332" t="s">
        <v>295</v>
      </c>
      <c r="B8" s="332" t="s">
        <v>296</v>
      </c>
      <c r="C8" s="338" t="s">
        <v>297</v>
      </c>
      <c r="D8" s="339"/>
      <c r="E8" s="339"/>
      <c r="F8" s="339"/>
      <c r="G8" s="340"/>
      <c r="H8" s="338" t="s">
        <v>298</v>
      </c>
      <c r="I8" s="341"/>
      <c r="J8" s="332" t="s">
        <v>299</v>
      </c>
      <c r="K8" s="332" t="s">
        <v>300</v>
      </c>
    </row>
    <row r="9" spans="1:11" ht="12.75" customHeight="1">
      <c r="A9" s="335"/>
      <c r="B9" s="337"/>
      <c r="C9" s="342" t="s">
        <v>467</v>
      </c>
      <c r="D9" s="332" t="s">
        <v>301</v>
      </c>
      <c r="E9" s="338" t="s">
        <v>302</v>
      </c>
      <c r="F9" s="308"/>
      <c r="G9" s="341"/>
      <c r="H9" s="332" t="s">
        <v>303</v>
      </c>
      <c r="I9" s="332" t="s">
        <v>304</v>
      </c>
      <c r="J9" s="335"/>
      <c r="K9" s="335"/>
    </row>
    <row r="10" spans="1:11" ht="25.5">
      <c r="A10" s="336"/>
      <c r="B10" s="336"/>
      <c r="C10" s="307"/>
      <c r="D10" s="336"/>
      <c r="E10" s="131" t="s">
        <v>40</v>
      </c>
      <c r="F10" s="131" t="s">
        <v>305</v>
      </c>
      <c r="G10" s="131" t="s">
        <v>20</v>
      </c>
      <c r="H10" s="333"/>
      <c r="I10" s="333"/>
      <c r="J10" s="333"/>
      <c r="K10" s="333"/>
    </row>
    <row r="11" spans="1:11" s="91" customFormat="1" ht="12.75">
      <c r="A11" s="132" t="s">
        <v>6</v>
      </c>
      <c r="B11" s="132">
        <v>1</v>
      </c>
      <c r="C11" s="132">
        <v>2</v>
      </c>
      <c r="D11" s="132">
        <v>3</v>
      </c>
      <c r="E11" s="132">
        <v>4</v>
      </c>
      <c r="F11" s="132">
        <v>5</v>
      </c>
      <c r="G11" s="132">
        <v>6</v>
      </c>
      <c r="H11" s="132">
        <v>7</v>
      </c>
      <c r="I11" s="132">
        <v>8</v>
      </c>
      <c r="J11" s="132">
        <v>9</v>
      </c>
      <c r="K11" s="132">
        <v>10</v>
      </c>
    </row>
    <row r="12" spans="1:11" ht="25.5">
      <c r="A12" s="133" t="s">
        <v>306</v>
      </c>
      <c r="B12" s="211">
        <v>709461</v>
      </c>
      <c r="C12" s="211">
        <v>-57</v>
      </c>
      <c r="D12" s="211"/>
      <c r="E12" s="211"/>
      <c r="F12" s="211"/>
      <c r="G12" s="232"/>
      <c r="H12" s="211"/>
      <c r="I12" s="211">
        <v>873</v>
      </c>
      <c r="J12" s="232"/>
      <c r="K12" s="211">
        <f>B12+C12-I12</f>
        <v>708531</v>
      </c>
    </row>
    <row r="13" spans="1:11" ht="25.5">
      <c r="A13" s="133" t="s">
        <v>307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10"/>
    </row>
    <row r="14" spans="1:11" ht="25.5">
      <c r="A14" s="134" t="s">
        <v>308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10"/>
    </row>
    <row r="15" spans="1:11" ht="12.75">
      <c r="A15" s="134" t="s">
        <v>309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10"/>
    </row>
    <row r="16" spans="1:11" ht="25.5">
      <c r="A16" s="133" t="s">
        <v>310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</row>
    <row r="17" spans="1:11" ht="25.5">
      <c r="A17" s="133" t="s">
        <v>311</v>
      </c>
      <c r="B17" s="211">
        <f>B18-B19</f>
        <v>4476429</v>
      </c>
      <c r="C17" s="211">
        <f>C18-C19</f>
        <v>366998</v>
      </c>
      <c r="D17" s="211"/>
      <c r="E17" s="211"/>
      <c r="F17" s="211"/>
      <c r="G17" s="211"/>
      <c r="H17" s="211"/>
      <c r="I17" s="211"/>
      <c r="J17" s="211"/>
      <c r="K17" s="211">
        <f>B17+C17</f>
        <v>4843427</v>
      </c>
    </row>
    <row r="18" spans="1:11" ht="12.75">
      <c r="A18" s="134" t="s">
        <v>184</v>
      </c>
      <c r="B18" s="208">
        <v>4672414</v>
      </c>
      <c r="C18" s="208">
        <v>385966</v>
      </c>
      <c r="D18" s="208"/>
      <c r="E18" s="208"/>
      <c r="F18" s="208"/>
      <c r="G18" s="208"/>
      <c r="H18" s="208"/>
      <c r="I18" s="208"/>
      <c r="J18" s="208"/>
      <c r="K18" s="208">
        <f>B18+C18</f>
        <v>5058380</v>
      </c>
    </row>
    <row r="19" spans="1:11" ht="12.75">
      <c r="A19" s="134" t="s">
        <v>185</v>
      </c>
      <c r="B19" s="208">
        <v>195985</v>
      </c>
      <c r="C19" s="208">
        <v>18968</v>
      </c>
      <c r="D19" s="208"/>
      <c r="E19" s="208"/>
      <c r="F19" s="208"/>
      <c r="G19" s="208"/>
      <c r="H19" s="208"/>
      <c r="I19" s="208"/>
      <c r="J19" s="208"/>
      <c r="K19" s="208">
        <f>C19+B19</f>
        <v>214953</v>
      </c>
    </row>
    <row r="20" spans="1:11" ht="25.5">
      <c r="A20" s="133" t="s">
        <v>312</v>
      </c>
      <c r="B20" s="209"/>
      <c r="C20" s="209"/>
      <c r="D20" s="209"/>
      <c r="E20" s="209"/>
      <c r="F20" s="209"/>
      <c r="G20" s="209"/>
      <c r="H20" s="211">
        <v>474812</v>
      </c>
      <c r="I20" s="211"/>
      <c r="J20" s="230"/>
      <c r="K20" s="211">
        <f>H20</f>
        <v>474812</v>
      </c>
    </row>
    <row r="21" spans="1:11" ht="25.5">
      <c r="A21" s="134" t="s">
        <v>313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 ht="12.75">
      <c r="A22" s="134" t="s">
        <v>314</v>
      </c>
      <c r="B22" s="209"/>
      <c r="C22" s="209"/>
      <c r="D22" s="209"/>
      <c r="E22" s="209"/>
      <c r="F22" s="209"/>
      <c r="G22" s="209"/>
      <c r="H22" s="209"/>
      <c r="I22" s="230"/>
      <c r="J22" s="230"/>
      <c r="K22" s="208"/>
    </row>
    <row r="23" spans="1:11" ht="12.75">
      <c r="A23" s="134" t="s">
        <v>315</v>
      </c>
      <c r="B23" s="209"/>
      <c r="C23" s="209"/>
      <c r="D23" s="209"/>
      <c r="E23" s="209"/>
      <c r="F23" s="209"/>
      <c r="G23" s="209"/>
      <c r="H23" s="209"/>
      <c r="I23" s="230"/>
      <c r="J23" s="230"/>
      <c r="K23" s="208"/>
    </row>
    <row r="24" spans="1:11" ht="12.75">
      <c r="A24" s="134" t="s">
        <v>316</v>
      </c>
      <c r="B24" s="209"/>
      <c r="C24" s="209"/>
      <c r="D24" s="209"/>
      <c r="E24" s="209"/>
      <c r="F24" s="209"/>
      <c r="G24" s="209"/>
      <c r="H24" s="209"/>
      <c r="I24" s="230"/>
      <c r="J24" s="230"/>
      <c r="K24" s="208"/>
    </row>
    <row r="25" spans="1:11" ht="38.25">
      <c r="A25" s="134" t="s">
        <v>317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 ht="12.75">
      <c r="A26" s="134" t="s">
        <v>318</v>
      </c>
      <c r="B26" s="209"/>
      <c r="C26" s="209"/>
      <c r="D26" s="209"/>
      <c r="E26" s="209"/>
      <c r="F26" s="209"/>
      <c r="G26" s="209"/>
      <c r="H26" s="209"/>
      <c r="I26" s="230"/>
      <c r="J26" s="230"/>
      <c r="K26" s="208"/>
    </row>
    <row r="27" spans="1:11" ht="12.75">
      <c r="A27" s="134" t="s">
        <v>319</v>
      </c>
      <c r="B27" s="209"/>
      <c r="C27" s="209"/>
      <c r="D27" s="209"/>
      <c r="E27" s="209"/>
      <c r="F27" s="209"/>
      <c r="G27" s="209"/>
      <c r="H27" s="209"/>
      <c r="I27" s="230"/>
      <c r="J27" s="230"/>
      <c r="K27" s="208"/>
    </row>
    <row r="28" spans="1:11" ht="38.25">
      <c r="A28" s="134" t="s">
        <v>320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1:11" ht="12.75">
      <c r="A29" s="134" t="s">
        <v>318</v>
      </c>
      <c r="B29" s="209"/>
      <c r="C29" s="209"/>
      <c r="D29" s="209"/>
      <c r="E29" s="209"/>
      <c r="F29" s="209"/>
      <c r="G29" s="209"/>
      <c r="H29" s="209"/>
      <c r="I29" s="230"/>
      <c r="J29" s="230"/>
      <c r="K29" s="208"/>
    </row>
    <row r="30" spans="1:11" ht="12.75">
      <c r="A30" s="134" t="s">
        <v>319</v>
      </c>
      <c r="B30" s="209"/>
      <c r="C30" s="209"/>
      <c r="D30" s="209"/>
      <c r="E30" s="209"/>
      <c r="F30" s="209"/>
      <c r="G30" s="209"/>
      <c r="H30" s="209"/>
      <c r="I30" s="230"/>
      <c r="J30" s="230"/>
      <c r="K30" s="208"/>
    </row>
    <row r="31" spans="1:11" ht="12.75">
      <c r="A31" s="134" t="s">
        <v>321</v>
      </c>
      <c r="B31" s="209"/>
      <c r="C31" s="209"/>
      <c r="D31" s="209"/>
      <c r="E31" s="209"/>
      <c r="F31" s="209"/>
      <c r="G31" s="209"/>
      <c r="H31" s="209"/>
      <c r="I31" s="230"/>
      <c r="J31" s="230"/>
      <c r="K31" s="208"/>
    </row>
    <row r="32" spans="1:11" ht="12.75">
      <c r="A32" s="134" t="s">
        <v>322</v>
      </c>
      <c r="B32" s="209"/>
      <c r="C32" s="209"/>
      <c r="D32" s="209"/>
      <c r="E32" s="209"/>
      <c r="F32" s="209"/>
      <c r="G32" s="209"/>
      <c r="H32" s="209"/>
      <c r="I32" s="230"/>
      <c r="J32" s="230"/>
      <c r="K32" s="208"/>
    </row>
    <row r="33" spans="1:12" ht="25.5">
      <c r="A33" s="133" t="s">
        <v>323</v>
      </c>
      <c r="B33" s="211">
        <f>B12+B17</f>
        <v>5185890</v>
      </c>
      <c r="C33" s="211">
        <f>C12+C17</f>
        <v>366941</v>
      </c>
      <c r="D33" s="211"/>
      <c r="E33" s="211"/>
      <c r="F33" s="211"/>
      <c r="G33" s="211"/>
      <c r="H33" s="211">
        <f>H12+H20</f>
        <v>474812</v>
      </c>
      <c r="I33" s="211">
        <f>I12+I20</f>
        <v>873</v>
      </c>
      <c r="J33" s="211"/>
      <c r="K33" s="211">
        <f>K12+K17+K20</f>
        <v>6026770</v>
      </c>
      <c r="L33" s="235"/>
    </row>
    <row r="34" spans="1:11" ht="38.25">
      <c r="A34" s="134" t="s">
        <v>324</v>
      </c>
      <c r="B34" s="209"/>
      <c r="C34" s="209"/>
      <c r="D34" s="209"/>
      <c r="E34" s="209"/>
      <c r="F34" s="209"/>
      <c r="G34" s="209"/>
      <c r="H34" s="209"/>
      <c r="I34" s="230"/>
      <c r="J34" s="230"/>
      <c r="K34" s="208"/>
    </row>
    <row r="35" spans="1:11" ht="51">
      <c r="A35" s="134" t="s">
        <v>325</v>
      </c>
      <c r="B35" s="209"/>
      <c r="C35" s="209"/>
      <c r="D35" s="209"/>
      <c r="E35" s="209"/>
      <c r="F35" s="209"/>
      <c r="G35" s="209"/>
      <c r="H35" s="209"/>
      <c r="I35" s="230"/>
      <c r="J35" s="230"/>
      <c r="K35" s="208"/>
    </row>
    <row r="36" spans="1:11" ht="25.5">
      <c r="A36" s="135" t="s">
        <v>326</v>
      </c>
      <c r="B36" s="211">
        <f>B33</f>
        <v>5185890</v>
      </c>
      <c r="C36" s="211">
        <f>C33</f>
        <v>366941</v>
      </c>
      <c r="D36" s="211"/>
      <c r="E36" s="211"/>
      <c r="F36" s="211"/>
      <c r="G36" s="211"/>
      <c r="H36" s="211">
        <f>H33</f>
        <v>474812</v>
      </c>
      <c r="I36" s="211">
        <f>I33</f>
        <v>873</v>
      </c>
      <c r="J36" s="211"/>
      <c r="K36" s="211">
        <f>K33</f>
        <v>6026770</v>
      </c>
    </row>
    <row r="37" spans="1:11" ht="12.7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ht="12.75">
      <c r="A38" s="9" t="s">
        <v>496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ht="12.75">
      <c r="A39" s="9"/>
      <c r="B39" s="137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11" ht="12.7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8"/>
    </row>
    <row r="41" spans="1:12" ht="12.75" customHeight="1">
      <c r="A41" s="8"/>
      <c r="B41" s="136"/>
      <c r="C41" s="136"/>
      <c r="D41" s="139"/>
      <c r="E41" s="89" t="s">
        <v>222</v>
      </c>
      <c r="F41" s="81"/>
      <c r="G41" s="229"/>
      <c r="H41" s="139"/>
      <c r="I41" s="322" t="s">
        <v>397</v>
      </c>
      <c r="J41" s="322"/>
      <c r="K41" s="322"/>
      <c r="L41" s="322"/>
    </row>
    <row r="42" spans="5:12" ht="12.75">
      <c r="E42" s="87"/>
      <c r="F42" s="87"/>
      <c r="I42" s="88"/>
      <c r="J42" s="88"/>
      <c r="K42" s="88"/>
      <c r="L42" s="82"/>
    </row>
    <row r="43" spans="5:12" ht="12.75">
      <c r="E43" s="87"/>
      <c r="F43" s="87" t="s">
        <v>395</v>
      </c>
      <c r="I43" s="88"/>
      <c r="J43" s="88" t="s">
        <v>396</v>
      </c>
      <c r="K43" s="88"/>
      <c r="L43" s="82"/>
    </row>
  </sheetData>
  <mergeCells count="13">
    <mergeCell ref="D9:D10"/>
    <mergeCell ref="E9:G9"/>
    <mergeCell ref="H9:H10"/>
    <mergeCell ref="I9:I10"/>
    <mergeCell ref="I41:L41"/>
    <mergeCell ref="A3:K3"/>
    <mergeCell ref="A8:A10"/>
    <mergeCell ref="B8:B10"/>
    <mergeCell ref="C8:G8"/>
    <mergeCell ref="H8:I8"/>
    <mergeCell ref="J8:J10"/>
    <mergeCell ref="K8:K10"/>
    <mergeCell ref="C9:C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fitToHeight="2" fitToWidth="1" horizontalDpi="300" verticalDpi="300" orientation="landscape" scale="9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B1">
      <selection activeCell="B31" sqref="B31"/>
    </sheetView>
  </sheetViews>
  <sheetFormatPr defaultColWidth="9.140625" defaultRowHeight="12.75"/>
  <cols>
    <col min="1" max="1" width="9.140625" style="23" customWidth="1"/>
    <col min="2" max="2" width="32.7109375" style="23" bestFit="1" customWidth="1"/>
    <col min="3" max="3" width="10.00390625" style="23" customWidth="1"/>
    <col min="4" max="4" width="11.57421875" style="23" customWidth="1"/>
    <col min="5" max="5" width="11.8515625" style="23" customWidth="1"/>
    <col min="6" max="6" width="8.57421875" style="23" customWidth="1"/>
    <col min="7" max="7" width="10.28125" style="23" customWidth="1"/>
    <col min="8" max="8" width="10.421875" style="23" customWidth="1"/>
    <col min="9" max="9" width="8.57421875" style="23" customWidth="1"/>
    <col min="10" max="10" width="9.7109375" style="23" customWidth="1"/>
    <col min="11" max="11" width="9.421875" style="23" customWidth="1"/>
    <col min="12" max="13" width="8.00390625" style="23" customWidth="1"/>
    <col min="14" max="14" width="10.421875" style="23" customWidth="1"/>
    <col min="15" max="15" width="9.8515625" style="23" customWidth="1"/>
    <col min="16" max="16" width="11.421875" style="23" customWidth="1"/>
    <col min="17" max="17" width="9.8515625" style="23" customWidth="1"/>
    <col min="18" max="16384" width="9.140625" style="23" customWidth="1"/>
  </cols>
  <sheetData>
    <row r="1" spans="14:16" ht="12.75">
      <c r="N1" s="311" t="s">
        <v>327</v>
      </c>
      <c r="O1" s="311"/>
      <c r="P1" s="311"/>
    </row>
    <row r="3" spans="2:17" ht="15">
      <c r="B3" s="140"/>
      <c r="C3" s="141"/>
      <c r="D3" s="141"/>
      <c r="E3" s="141"/>
      <c r="F3" s="141"/>
      <c r="G3" s="141"/>
      <c r="H3" s="142" t="s">
        <v>328</v>
      </c>
      <c r="I3" s="31"/>
      <c r="J3" s="141"/>
      <c r="K3" s="141"/>
      <c r="L3" s="141"/>
      <c r="M3" s="141"/>
      <c r="N3" s="141"/>
      <c r="O3" s="141"/>
      <c r="P3" s="141"/>
      <c r="Q3" s="141"/>
    </row>
    <row r="4" spans="2:17" ht="14.25">
      <c r="B4" s="143"/>
      <c r="C4" s="143"/>
      <c r="D4" s="143"/>
      <c r="E4" s="143"/>
      <c r="F4" s="143"/>
      <c r="G4" s="312" t="s">
        <v>329</v>
      </c>
      <c r="H4" s="312"/>
      <c r="I4" s="312"/>
      <c r="J4" s="143"/>
      <c r="K4" s="143"/>
      <c r="L4" s="144"/>
      <c r="M4" s="144"/>
      <c r="N4" s="144"/>
      <c r="O4" s="144"/>
      <c r="P4" s="144"/>
      <c r="Q4" s="144"/>
    </row>
    <row r="5" spans="2:17" ht="1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144"/>
      <c r="N5" s="144"/>
      <c r="O5" s="144"/>
      <c r="P5" s="144"/>
      <c r="Q5" s="144"/>
    </row>
    <row r="6" spans="2:17" ht="16.5" customHeight="1">
      <c r="B6" s="205" t="s">
        <v>70</v>
      </c>
      <c r="C6" s="207"/>
      <c r="D6" s="207"/>
      <c r="E6" s="207"/>
      <c r="F6" s="207"/>
      <c r="G6" s="145"/>
      <c r="H6" s="145"/>
      <c r="I6" s="145"/>
      <c r="J6" s="145"/>
      <c r="K6" s="145"/>
      <c r="L6" s="146"/>
      <c r="M6" s="205" t="s">
        <v>393</v>
      </c>
      <c r="N6" s="18"/>
      <c r="O6" s="18"/>
      <c r="P6" s="18"/>
      <c r="Q6" s="18"/>
    </row>
    <row r="7" spans="2:17" ht="15">
      <c r="B7" s="205" t="s">
        <v>495</v>
      </c>
      <c r="C7" s="206"/>
      <c r="D7" s="206"/>
      <c r="E7" s="20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98"/>
      <c r="Q7" s="98"/>
    </row>
    <row r="8" spans="2:17" ht="12.75">
      <c r="B8" s="148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9"/>
      <c r="Q8" s="150" t="s">
        <v>73</v>
      </c>
    </row>
    <row r="9" spans="2:17" s="152" customFormat="1" ht="39" customHeight="1">
      <c r="B9" s="309" t="s">
        <v>295</v>
      </c>
      <c r="C9" s="151" t="s">
        <v>330</v>
      </c>
      <c r="D9" s="151"/>
      <c r="E9" s="151"/>
      <c r="F9" s="151"/>
      <c r="G9" s="151" t="s">
        <v>331</v>
      </c>
      <c r="H9" s="151"/>
      <c r="I9" s="309" t="s">
        <v>332</v>
      </c>
      <c r="J9" s="151" t="s">
        <v>333</v>
      </c>
      <c r="K9" s="151"/>
      <c r="L9" s="151"/>
      <c r="M9" s="151"/>
      <c r="N9" s="151" t="s">
        <v>331</v>
      </c>
      <c r="O9" s="151"/>
      <c r="P9" s="309" t="s">
        <v>334</v>
      </c>
      <c r="Q9" s="309" t="s">
        <v>335</v>
      </c>
    </row>
    <row r="10" spans="2:17" s="152" customFormat="1" ht="51">
      <c r="B10" s="310"/>
      <c r="C10" s="153" t="s">
        <v>336</v>
      </c>
      <c r="D10" s="153" t="s">
        <v>337</v>
      </c>
      <c r="E10" s="153" t="s">
        <v>338</v>
      </c>
      <c r="F10" s="153" t="s">
        <v>339</v>
      </c>
      <c r="G10" s="153" t="s">
        <v>184</v>
      </c>
      <c r="H10" s="153" t="s">
        <v>185</v>
      </c>
      <c r="I10" s="310"/>
      <c r="J10" s="153" t="s">
        <v>336</v>
      </c>
      <c r="K10" s="153" t="s">
        <v>340</v>
      </c>
      <c r="L10" s="153" t="s">
        <v>341</v>
      </c>
      <c r="M10" s="153" t="s">
        <v>342</v>
      </c>
      <c r="N10" s="153" t="s">
        <v>184</v>
      </c>
      <c r="O10" s="153" t="s">
        <v>185</v>
      </c>
      <c r="P10" s="310"/>
      <c r="Q10" s="310"/>
    </row>
    <row r="11" spans="2:17" s="152" customFormat="1" ht="12.75">
      <c r="B11" s="154" t="s">
        <v>6</v>
      </c>
      <c r="C11" s="153">
        <v>1</v>
      </c>
      <c r="D11" s="153">
        <v>2</v>
      </c>
      <c r="E11" s="153">
        <v>3</v>
      </c>
      <c r="F11" s="153">
        <v>4</v>
      </c>
      <c r="G11" s="153">
        <v>5</v>
      </c>
      <c r="H11" s="153">
        <v>6</v>
      </c>
      <c r="I11" s="153">
        <v>7</v>
      </c>
      <c r="J11" s="153">
        <v>8</v>
      </c>
      <c r="K11" s="153">
        <v>9</v>
      </c>
      <c r="L11" s="153">
        <v>10</v>
      </c>
      <c r="M11" s="153">
        <v>11</v>
      </c>
      <c r="N11" s="153">
        <v>12</v>
      </c>
      <c r="O11" s="153">
        <v>13</v>
      </c>
      <c r="P11" s="153">
        <v>14</v>
      </c>
      <c r="Q11" s="153">
        <v>15</v>
      </c>
    </row>
    <row r="12" spans="2:50" ht="34.5" customHeight="1">
      <c r="B12" s="155" t="s">
        <v>343</v>
      </c>
      <c r="C12" s="156"/>
      <c r="D12" s="156"/>
      <c r="E12" s="156"/>
      <c r="F12" s="157"/>
      <c r="G12" s="158"/>
      <c r="H12" s="158"/>
      <c r="I12" s="157"/>
      <c r="J12" s="158"/>
      <c r="K12" s="158"/>
      <c r="L12" s="158"/>
      <c r="M12" s="157"/>
      <c r="N12" s="158"/>
      <c r="O12" s="158"/>
      <c r="P12" s="157"/>
      <c r="Q12" s="157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</row>
    <row r="13" spans="2:50" ht="29.25" customHeight="1">
      <c r="B13" s="160" t="s">
        <v>31</v>
      </c>
      <c r="C13" s="161"/>
      <c r="D13" s="161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</row>
    <row r="14" spans="2:50" ht="25.5">
      <c r="B14" s="164" t="s">
        <v>344</v>
      </c>
      <c r="C14" s="165"/>
      <c r="D14" s="165"/>
      <c r="E14" s="165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</row>
    <row r="15" spans="2:50" ht="12.75">
      <c r="B15" s="164" t="s">
        <v>345</v>
      </c>
      <c r="C15" s="167"/>
      <c r="D15" s="167"/>
      <c r="E15" s="167"/>
      <c r="F15" s="166"/>
      <c r="G15" s="168"/>
      <c r="H15" s="168"/>
      <c r="I15" s="166"/>
      <c r="J15" s="168"/>
      <c r="K15" s="168"/>
      <c r="L15" s="168"/>
      <c r="M15" s="166"/>
      <c r="N15" s="168"/>
      <c r="O15" s="168"/>
      <c r="P15" s="166"/>
      <c r="Q15" s="166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</row>
    <row r="16" spans="2:50" ht="41.25" customHeight="1">
      <c r="B16" s="169" t="s">
        <v>346</v>
      </c>
      <c r="C16" s="167"/>
      <c r="D16" s="167"/>
      <c r="E16" s="167"/>
      <c r="F16" s="166"/>
      <c r="G16" s="168"/>
      <c r="H16" s="168"/>
      <c r="I16" s="166"/>
      <c r="J16" s="168"/>
      <c r="K16" s="168"/>
      <c r="L16" s="168"/>
      <c r="M16" s="166"/>
      <c r="N16" s="168"/>
      <c r="O16" s="168"/>
      <c r="P16" s="166"/>
      <c r="Q16" s="166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</row>
    <row r="17" spans="2:50" ht="21" customHeight="1">
      <c r="B17" s="164" t="s">
        <v>347</v>
      </c>
      <c r="C17" s="167"/>
      <c r="D17" s="167"/>
      <c r="E17" s="167"/>
      <c r="F17" s="166"/>
      <c r="G17" s="168"/>
      <c r="H17" s="168"/>
      <c r="I17" s="166"/>
      <c r="J17" s="168"/>
      <c r="K17" s="168"/>
      <c r="L17" s="168"/>
      <c r="M17" s="166"/>
      <c r="N17" s="168"/>
      <c r="O17" s="168"/>
      <c r="P17" s="166"/>
      <c r="Q17" s="166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</row>
    <row r="18" spans="2:50" ht="16.5" customHeight="1">
      <c r="B18" s="160" t="s">
        <v>22</v>
      </c>
      <c r="C18" s="167"/>
      <c r="D18" s="167"/>
      <c r="E18" s="167"/>
      <c r="F18" s="166"/>
      <c r="G18" s="168"/>
      <c r="H18" s="168"/>
      <c r="I18" s="166"/>
      <c r="J18" s="168"/>
      <c r="K18" s="168"/>
      <c r="L18" s="168"/>
      <c r="M18" s="166"/>
      <c r="N18" s="168"/>
      <c r="O18" s="168"/>
      <c r="P18" s="166"/>
      <c r="Q18" s="166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</row>
    <row r="19" spans="2:50" ht="12.75">
      <c r="B19" s="170" t="s">
        <v>348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</row>
    <row r="20" spans="2:50" s="175" customFormat="1" ht="46.5" customHeight="1">
      <c r="B20" s="171" t="s">
        <v>349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</row>
    <row r="21" spans="2:50" s="175" customFormat="1" ht="12.75">
      <c r="B21" s="176" t="s">
        <v>350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</row>
    <row r="22" spans="2:50" s="175" customFormat="1" ht="29.25" customHeight="1">
      <c r="B22" s="176" t="s">
        <v>351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</row>
    <row r="23" spans="2:50" s="175" customFormat="1" ht="30.75" customHeight="1">
      <c r="B23" s="176" t="s">
        <v>352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</row>
    <row r="24" spans="2:50" s="175" customFormat="1" ht="12.75">
      <c r="B24" s="176" t="s">
        <v>264</v>
      </c>
      <c r="C24" s="168"/>
      <c r="D24" s="168"/>
      <c r="E24" s="168"/>
      <c r="F24" s="172"/>
      <c r="G24" s="168"/>
      <c r="H24" s="168"/>
      <c r="I24" s="172"/>
      <c r="J24" s="168"/>
      <c r="K24" s="168"/>
      <c r="L24" s="168"/>
      <c r="M24" s="172"/>
      <c r="N24" s="168"/>
      <c r="O24" s="168"/>
      <c r="P24" s="172"/>
      <c r="Q24" s="172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</row>
    <row r="25" spans="2:50" s="175" customFormat="1" ht="12.75">
      <c r="B25" s="170" t="s">
        <v>353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</row>
    <row r="26" spans="2:50" s="175" customFormat="1" ht="31.5" customHeight="1">
      <c r="B26" s="171" t="s">
        <v>354</v>
      </c>
      <c r="C26" s="168"/>
      <c r="D26" s="168"/>
      <c r="E26" s="168"/>
      <c r="F26" s="172"/>
      <c r="G26" s="168"/>
      <c r="H26" s="168"/>
      <c r="I26" s="172"/>
      <c r="J26" s="168"/>
      <c r="K26" s="168"/>
      <c r="L26" s="168"/>
      <c r="M26" s="172"/>
      <c r="N26" s="168"/>
      <c r="O26" s="168"/>
      <c r="P26" s="172"/>
      <c r="Q26" s="172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</row>
    <row r="27" spans="2:50" s="175" customFormat="1" ht="12.75">
      <c r="B27" s="176"/>
      <c r="C27" s="168"/>
      <c r="D27" s="168"/>
      <c r="E27" s="168"/>
      <c r="F27" s="172"/>
      <c r="G27" s="168"/>
      <c r="H27" s="168"/>
      <c r="I27" s="172"/>
      <c r="J27" s="168"/>
      <c r="K27" s="168"/>
      <c r="L27" s="168"/>
      <c r="M27" s="172"/>
      <c r="N27" s="168"/>
      <c r="O27" s="168"/>
      <c r="P27" s="172"/>
      <c r="Q27" s="172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</row>
    <row r="28" spans="2:50" ht="12.75">
      <c r="B28" s="177" t="s">
        <v>355</v>
      </c>
      <c r="C28" s="178">
        <v>0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</row>
    <row r="29" spans="2:50" ht="12">
      <c r="B29" s="179"/>
      <c r="C29" s="180"/>
      <c r="D29" s="180"/>
      <c r="E29" s="180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</row>
    <row r="30" spans="3:50" ht="12">
      <c r="C30" s="180"/>
      <c r="D30" s="180"/>
      <c r="E30" s="180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</row>
    <row r="31" spans="2:50" ht="12.75">
      <c r="B31" s="9" t="s">
        <v>496</v>
      </c>
      <c r="C31" s="180"/>
      <c r="D31" s="180"/>
      <c r="E31" s="180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</row>
    <row r="32" spans="2:50" ht="12.75">
      <c r="B32" s="9"/>
      <c r="C32" s="180"/>
      <c r="D32" s="180"/>
      <c r="E32" s="180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</row>
    <row r="33" spans="2:50" ht="12.75">
      <c r="B33" s="9"/>
      <c r="C33" s="180"/>
      <c r="D33" s="180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</row>
    <row r="34" spans="3:50" s="186" customFormat="1" ht="12.75">
      <c r="C34" s="182"/>
      <c r="D34" s="182"/>
      <c r="E34" s="182"/>
      <c r="F34" s="89" t="s">
        <v>222</v>
      </c>
      <c r="G34" s="81"/>
      <c r="H34" s="183"/>
      <c r="I34" s="183"/>
      <c r="J34" s="183"/>
      <c r="K34" s="183"/>
      <c r="L34" s="322" t="s">
        <v>397</v>
      </c>
      <c r="M34" s="322"/>
      <c r="N34" s="322"/>
      <c r="O34" s="322"/>
      <c r="P34" s="184"/>
      <c r="Q34" s="184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</row>
    <row r="35" spans="2:50" ht="12">
      <c r="B35" s="144"/>
      <c r="C35" s="187"/>
      <c r="D35" s="187"/>
      <c r="E35" s="187"/>
      <c r="F35" s="87"/>
      <c r="G35" s="87"/>
      <c r="H35" s="188"/>
      <c r="I35" s="188"/>
      <c r="J35" s="188"/>
      <c r="K35" s="188"/>
      <c r="L35" s="88"/>
      <c r="M35" s="88"/>
      <c r="N35" s="88"/>
      <c r="O35" s="82"/>
      <c r="P35" s="188"/>
      <c r="Q35" s="188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</row>
    <row r="36" spans="2:50" ht="12">
      <c r="B36" s="189"/>
      <c r="C36" s="187"/>
      <c r="D36" s="187"/>
      <c r="E36" s="187"/>
      <c r="F36" s="87"/>
      <c r="G36" s="87" t="s">
        <v>395</v>
      </c>
      <c r="H36" s="188"/>
      <c r="I36" s="188"/>
      <c r="J36" s="188"/>
      <c r="K36" s="188"/>
      <c r="L36" s="88"/>
      <c r="M36" s="88" t="s">
        <v>396</v>
      </c>
      <c r="N36" s="88"/>
      <c r="O36" s="82"/>
      <c r="P36" s="188"/>
      <c r="Q36" s="188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</row>
    <row r="37" spans="2:50" ht="12">
      <c r="B37" s="179"/>
      <c r="C37" s="187"/>
      <c r="D37" s="187"/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</row>
    <row r="38" spans="2:50" ht="12">
      <c r="B38" s="144"/>
      <c r="C38" s="187"/>
      <c r="D38" s="187"/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</row>
    <row r="39" spans="2:50" ht="12">
      <c r="B39" s="144"/>
      <c r="C39" s="187"/>
      <c r="D39" s="187"/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</row>
    <row r="40" spans="2:50" ht="12">
      <c r="B40" s="144"/>
      <c r="C40" s="187"/>
      <c r="D40" s="187"/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</row>
    <row r="41" spans="3:50" ht="12">
      <c r="C41" s="190"/>
      <c r="D41" s="190"/>
      <c r="E41" s="190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</row>
    <row r="42" spans="3:50" ht="12">
      <c r="C42" s="190"/>
      <c r="D42" s="190"/>
      <c r="E42" s="190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</row>
    <row r="43" spans="3:50" ht="12">
      <c r="C43" s="190"/>
      <c r="D43" s="190"/>
      <c r="E43" s="190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</row>
    <row r="44" spans="3:50" ht="12">
      <c r="C44" s="190"/>
      <c r="D44" s="190"/>
      <c r="E44" s="190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</row>
    <row r="45" spans="3:50" ht="12">
      <c r="C45" s="190"/>
      <c r="D45" s="190"/>
      <c r="E45" s="19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</row>
    <row r="46" spans="3:50" ht="12">
      <c r="C46" s="190"/>
      <c r="D46" s="190"/>
      <c r="E46" s="19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</row>
    <row r="47" spans="3:50" ht="12">
      <c r="C47" s="190"/>
      <c r="D47" s="190"/>
      <c r="E47" s="190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</row>
    <row r="48" spans="3:50" ht="12">
      <c r="C48" s="190"/>
      <c r="D48" s="190"/>
      <c r="E48" s="190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</row>
    <row r="49" spans="3:50" ht="12">
      <c r="C49" s="190"/>
      <c r="D49" s="190"/>
      <c r="E49" s="190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</row>
    <row r="50" spans="3:50" ht="12">
      <c r="C50" s="190"/>
      <c r="D50" s="190"/>
      <c r="E50" s="190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</row>
    <row r="51" spans="3:50" ht="12">
      <c r="C51" s="190"/>
      <c r="D51" s="190"/>
      <c r="E51" s="190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</row>
    <row r="52" spans="3:50" ht="12">
      <c r="C52" s="190"/>
      <c r="D52" s="190"/>
      <c r="E52" s="190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</row>
    <row r="53" spans="3:50" ht="12">
      <c r="C53" s="190"/>
      <c r="D53" s="190"/>
      <c r="E53" s="190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</row>
    <row r="54" spans="3:50" ht="12">
      <c r="C54" s="190"/>
      <c r="D54" s="190"/>
      <c r="E54" s="190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</row>
    <row r="55" spans="3:50" ht="12">
      <c r="C55" s="190"/>
      <c r="D55" s="190"/>
      <c r="E55" s="190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</row>
    <row r="56" spans="3:50" ht="12">
      <c r="C56" s="190"/>
      <c r="D56" s="190"/>
      <c r="E56" s="190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</row>
    <row r="57" spans="3:50" ht="12">
      <c r="C57" s="190"/>
      <c r="D57" s="190"/>
      <c r="E57" s="190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</row>
    <row r="58" spans="3:50" ht="12">
      <c r="C58" s="159"/>
      <c r="D58" s="190"/>
      <c r="E58" s="190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</row>
    <row r="59" spans="3:50" ht="12">
      <c r="C59" s="159"/>
      <c r="D59" s="190"/>
      <c r="E59" s="190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</row>
    <row r="60" spans="3:50" ht="12">
      <c r="C60" s="159"/>
      <c r="D60" s="190"/>
      <c r="E60" s="190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</row>
    <row r="61" spans="3:50" ht="12">
      <c r="C61" s="159"/>
      <c r="D61" s="190"/>
      <c r="E61" s="190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</row>
    <row r="62" spans="4:5" ht="12">
      <c r="D62" s="191"/>
      <c r="E62" s="191"/>
    </row>
    <row r="63" spans="4:5" ht="12">
      <c r="D63" s="191"/>
      <c r="E63" s="191"/>
    </row>
    <row r="64" spans="4:5" ht="12">
      <c r="D64" s="191"/>
      <c r="E64" s="191"/>
    </row>
    <row r="65" spans="4:5" ht="12">
      <c r="D65" s="191"/>
      <c r="E65" s="191"/>
    </row>
    <row r="66" spans="4:5" ht="12">
      <c r="D66" s="191"/>
      <c r="E66" s="191"/>
    </row>
    <row r="67" spans="4:5" ht="12">
      <c r="D67" s="191"/>
      <c r="E67" s="191"/>
    </row>
    <row r="68" spans="4:5" ht="12">
      <c r="D68" s="191"/>
      <c r="E68" s="191"/>
    </row>
    <row r="69" spans="4:5" ht="12">
      <c r="D69" s="191"/>
      <c r="E69" s="191"/>
    </row>
    <row r="70" spans="4:5" ht="12">
      <c r="D70" s="191"/>
      <c r="E70" s="191"/>
    </row>
    <row r="71" spans="4:5" ht="12">
      <c r="D71" s="191"/>
      <c r="E71" s="191"/>
    </row>
    <row r="72" spans="4:5" ht="12">
      <c r="D72" s="191"/>
      <c r="E72" s="191"/>
    </row>
    <row r="73" spans="4:5" ht="12">
      <c r="D73" s="191"/>
      <c r="E73" s="191"/>
    </row>
    <row r="74" spans="4:5" ht="12">
      <c r="D74" s="191"/>
      <c r="E74" s="191"/>
    </row>
    <row r="75" spans="4:5" ht="12">
      <c r="D75" s="191"/>
      <c r="E75" s="191"/>
    </row>
    <row r="76" spans="4:5" ht="12">
      <c r="D76" s="191"/>
      <c r="E76" s="191"/>
    </row>
    <row r="77" spans="4:5" ht="12">
      <c r="D77" s="191"/>
      <c r="E77" s="191"/>
    </row>
    <row r="78" spans="4:5" ht="12">
      <c r="D78" s="191"/>
      <c r="E78" s="191"/>
    </row>
    <row r="79" spans="4:5" ht="12">
      <c r="D79" s="191"/>
      <c r="E79" s="191"/>
    </row>
    <row r="80" spans="4:5" ht="12">
      <c r="D80" s="191"/>
      <c r="E80" s="191"/>
    </row>
    <row r="81" spans="4:5" ht="12">
      <c r="D81" s="191"/>
      <c r="E81" s="191"/>
    </row>
    <row r="82" spans="4:5" ht="12">
      <c r="D82" s="191"/>
      <c r="E82" s="191"/>
    </row>
    <row r="83" spans="4:5" ht="12">
      <c r="D83" s="191"/>
      <c r="E83" s="191"/>
    </row>
    <row r="84" spans="4:5" ht="12">
      <c r="D84" s="191"/>
      <c r="E84" s="191"/>
    </row>
    <row r="85" spans="4:5" ht="12">
      <c r="D85" s="191"/>
      <c r="E85" s="191"/>
    </row>
    <row r="86" spans="4:5" ht="12">
      <c r="D86" s="191"/>
      <c r="E86" s="191"/>
    </row>
    <row r="87" spans="4:5" ht="12">
      <c r="D87" s="191"/>
      <c r="E87" s="191"/>
    </row>
    <row r="88" spans="4:5" ht="12">
      <c r="D88" s="191"/>
      <c r="E88" s="191"/>
    </row>
    <row r="89" spans="4:5" ht="12">
      <c r="D89" s="191"/>
      <c r="E89" s="191"/>
    </row>
    <row r="90" spans="4:5" ht="12">
      <c r="D90" s="191"/>
      <c r="E90" s="191"/>
    </row>
    <row r="91" spans="4:5" ht="12">
      <c r="D91" s="191"/>
      <c r="E91" s="191"/>
    </row>
    <row r="92" spans="4:5" ht="12">
      <c r="D92" s="191"/>
      <c r="E92" s="191"/>
    </row>
    <row r="93" spans="4:5" ht="12">
      <c r="D93" s="191"/>
      <c r="E93" s="191"/>
    </row>
    <row r="94" spans="4:5" ht="12">
      <c r="D94" s="191"/>
      <c r="E94" s="191"/>
    </row>
    <row r="95" spans="4:5" ht="12">
      <c r="D95" s="191"/>
      <c r="E95" s="191"/>
    </row>
    <row r="96" spans="4:5" ht="12">
      <c r="D96" s="191"/>
      <c r="E96" s="191"/>
    </row>
    <row r="97" spans="4:5" ht="12">
      <c r="D97" s="191"/>
      <c r="E97" s="191"/>
    </row>
    <row r="98" spans="4:5" ht="12">
      <c r="D98" s="191"/>
      <c r="E98" s="191"/>
    </row>
    <row r="99" spans="4:5" ht="12">
      <c r="D99" s="191"/>
      <c r="E99" s="191"/>
    </row>
    <row r="100" spans="4:5" ht="12">
      <c r="D100" s="191"/>
      <c r="E100" s="191"/>
    </row>
    <row r="101" spans="4:5" ht="12">
      <c r="D101" s="191"/>
      <c r="E101" s="191"/>
    </row>
    <row r="102" spans="4:5" ht="12">
      <c r="D102" s="191"/>
      <c r="E102" s="191"/>
    </row>
    <row r="103" spans="4:5" ht="12">
      <c r="D103" s="191"/>
      <c r="E103" s="191"/>
    </row>
    <row r="104" spans="4:5" ht="12">
      <c r="D104" s="191"/>
      <c r="E104" s="191"/>
    </row>
    <row r="105" spans="4:5" ht="12">
      <c r="D105" s="191"/>
      <c r="E105" s="191"/>
    </row>
    <row r="106" spans="4:5" ht="12">
      <c r="D106" s="191"/>
      <c r="E106" s="191"/>
    </row>
    <row r="107" spans="4:5" ht="12">
      <c r="D107" s="191"/>
      <c r="E107" s="191"/>
    </row>
    <row r="108" spans="4:5" ht="12">
      <c r="D108" s="191"/>
      <c r="E108" s="191"/>
    </row>
    <row r="109" spans="4:5" ht="12">
      <c r="D109" s="191"/>
      <c r="E109" s="191"/>
    </row>
    <row r="110" spans="4:5" ht="12">
      <c r="D110" s="191"/>
      <c r="E110" s="191"/>
    </row>
    <row r="111" spans="4:5" ht="12">
      <c r="D111" s="191"/>
      <c r="E111" s="191"/>
    </row>
    <row r="112" spans="4:5" ht="12">
      <c r="D112" s="191"/>
      <c r="E112" s="191"/>
    </row>
    <row r="113" spans="4:5" ht="12">
      <c r="D113" s="191"/>
      <c r="E113" s="191"/>
    </row>
    <row r="114" spans="4:5" ht="12">
      <c r="D114" s="191"/>
      <c r="E114" s="191"/>
    </row>
    <row r="115" spans="4:5" ht="12">
      <c r="D115" s="191"/>
      <c r="E115" s="191"/>
    </row>
    <row r="116" spans="4:5" ht="12">
      <c r="D116" s="191"/>
      <c r="E116" s="191"/>
    </row>
    <row r="117" spans="4:5" ht="12">
      <c r="D117" s="191"/>
      <c r="E117" s="191"/>
    </row>
    <row r="118" spans="4:5" ht="12">
      <c r="D118" s="191"/>
      <c r="E118" s="191"/>
    </row>
    <row r="119" spans="4:5" ht="12">
      <c r="D119" s="191"/>
      <c r="E119" s="191"/>
    </row>
    <row r="120" spans="4:5" ht="12">
      <c r="D120" s="191"/>
      <c r="E120" s="191"/>
    </row>
    <row r="121" spans="4:5" ht="12">
      <c r="D121" s="191"/>
      <c r="E121" s="191"/>
    </row>
    <row r="122" spans="4:5" ht="12">
      <c r="D122" s="191"/>
      <c r="E122" s="191"/>
    </row>
    <row r="123" spans="4:5" ht="12">
      <c r="D123" s="191"/>
      <c r="E123" s="191"/>
    </row>
    <row r="124" spans="4:5" ht="12">
      <c r="D124" s="191"/>
      <c r="E124" s="191"/>
    </row>
    <row r="125" spans="4:5" ht="12">
      <c r="D125" s="191"/>
      <c r="E125" s="191"/>
    </row>
    <row r="126" spans="4:5" ht="12">
      <c r="D126" s="191"/>
      <c r="E126" s="191"/>
    </row>
    <row r="127" spans="4:5" ht="12">
      <c r="D127" s="191"/>
      <c r="E127" s="191"/>
    </row>
    <row r="128" spans="4:5" ht="12">
      <c r="D128" s="191"/>
      <c r="E128" s="191"/>
    </row>
    <row r="129" spans="4:5" ht="12">
      <c r="D129" s="191"/>
      <c r="E129" s="191"/>
    </row>
    <row r="130" spans="4:5" ht="12">
      <c r="D130" s="191"/>
      <c r="E130" s="191"/>
    </row>
    <row r="131" spans="4:5" ht="12">
      <c r="D131" s="191"/>
      <c r="E131" s="191"/>
    </row>
    <row r="132" spans="4:5" ht="12">
      <c r="D132" s="191"/>
      <c r="E132" s="191"/>
    </row>
    <row r="133" spans="4:5" ht="12">
      <c r="D133" s="191"/>
      <c r="E133" s="191"/>
    </row>
    <row r="134" spans="4:5" ht="12">
      <c r="D134" s="191"/>
      <c r="E134" s="191"/>
    </row>
    <row r="135" spans="4:5" ht="12">
      <c r="D135" s="191"/>
      <c r="E135" s="191"/>
    </row>
    <row r="136" spans="4:5" ht="12">
      <c r="D136" s="191"/>
      <c r="E136" s="191"/>
    </row>
    <row r="137" spans="4:5" ht="12">
      <c r="D137" s="191"/>
      <c r="E137" s="191"/>
    </row>
    <row r="138" spans="4:5" ht="12">
      <c r="D138" s="191"/>
      <c r="E138" s="191"/>
    </row>
    <row r="139" spans="4:5" ht="12">
      <c r="D139" s="191"/>
      <c r="E139" s="191"/>
    </row>
    <row r="140" spans="4:5" ht="12">
      <c r="D140" s="191"/>
      <c r="E140" s="191"/>
    </row>
    <row r="141" spans="4:5" ht="12">
      <c r="D141" s="191"/>
      <c r="E141" s="191"/>
    </row>
    <row r="142" spans="4:5" ht="12">
      <c r="D142" s="191"/>
      <c r="E142" s="191"/>
    </row>
    <row r="143" spans="4:5" ht="12">
      <c r="D143" s="191"/>
      <c r="E143" s="191"/>
    </row>
    <row r="144" spans="4:5" ht="12">
      <c r="D144" s="191"/>
      <c r="E144" s="191"/>
    </row>
    <row r="145" spans="4:5" ht="12">
      <c r="D145" s="191"/>
      <c r="E145" s="191"/>
    </row>
    <row r="146" spans="4:5" ht="12">
      <c r="D146" s="191"/>
      <c r="E146" s="191"/>
    </row>
    <row r="147" spans="4:5" ht="12">
      <c r="D147" s="191"/>
      <c r="E147" s="191"/>
    </row>
    <row r="148" spans="4:5" ht="12">
      <c r="D148" s="191"/>
      <c r="E148" s="191"/>
    </row>
    <row r="149" spans="4:5" ht="12">
      <c r="D149" s="191"/>
      <c r="E149" s="191"/>
    </row>
    <row r="150" spans="4:5" ht="12">
      <c r="D150" s="191"/>
      <c r="E150" s="191"/>
    </row>
    <row r="151" spans="4:5" ht="12">
      <c r="D151" s="191"/>
      <c r="E151" s="191"/>
    </row>
    <row r="152" spans="4:5" ht="12">
      <c r="D152" s="191"/>
      <c r="E152" s="191"/>
    </row>
    <row r="153" spans="4:5" ht="12">
      <c r="D153" s="191"/>
      <c r="E153" s="191"/>
    </row>
    <row r="154" spans="4:5" ht="12">
      <c r="D154" s="191"/>
      <c r="E154" s="191"/>
    </row>
    <row r="155" spans="4:5" ht="12">
      <c r="D155" s="191"/>
      <c r="E155" s="191"/>
    </row>
    <row r="156" spans="4:5" ht="12">
      <c r="D156" s="191"/>
      <c r="E156" s="191"/>
    </row>
    <row r="157" spans="4:5" ht="12">
      <c r="D157" s="191"/>
      <c r="E157" s="191"/>
    </row>
    <row r="158" spans="4:5" ht="12">
      <c r="D158" s="191"/>
      <c r="E158" s="191"/>
    </row>
    <row r="159" spans="4:5" ht="12">
      <c r="D159" s="191"/>
      <c r="E159" s="191"/>
    </row>
    <row r="160" spans="4:5" ht="12">
      <c r="D160" s="191"/>
      <c r="E160" s="191"/>
    </row>
    <row r="161" spans="4:5" ht="12">
      <c r="D161" s="191"/>
      <c r="E161" s="191"/>
    </row>
    <row r="162" spans="4:5" ht="12">
      <c r="D162" s="191"/>
      <c r="E162" s="191"/>
    </row>
    <row r="163" spans="4:5" ht="12">
      <c r="D163" s="191"/>
      <c r="E163" s="191"/>
    </row>
    <row r="164" spans="4:5" ht="12">
      <c r="D164" s="191"/>
      <c r="E164" s="191"/>
    </row>
    <row r="165" spans="4:5" ht="12">
      <c r="D165" s="191"/>
      <c r="E165" s="191"/>
    </row>
    <row r="166" spans="4:5" ht="12">
      <c r="D166" s="191"/>
      <c r="E166" s="191"/>
    </row>
    <row r="167" spans="4:5" ht="12">
      <c r="D167" s="191"/>
      <c r="E167" s="191"/>
    </row>
    <row r="168" spans="4:5" ht="12">
      <c r="D168" s="191"/>
      <c r="E168" s="191"/>
    </row>
    <row r="169" spans="4:5" ht="12">
      <c r="D169" s="191"/>
      <c r="E169" s="191"/>
    </row>
    <row r="170" spans="4:5" ht="12">
      <c r="D170" s="191"/>
      <c r="E170" s="191"/>
    </row>
    <row r="171" spans="4:5" ht="12">
      <c r="D171" s="191"/>
      <c r="E171" s="191"/>
    </row>
    <row r="172" spans="4:5" ht="12">
      <c r="D172" s="191"/>
      <c r="E172" s="191"/>
    </row>
    <row r="173" spans="4:5" ht="12">
      <c r="D173" s="191"/>
      <c r="E173" s="191"/>
    </row>
    <row r="174" spans="4:5" ht="12">
      <c r="D174" s="191"/>
      <c r="E174" s="191"/>
    </row>
    <row r="175" spans="4:5" ht="12">
      <c r="D175" s="191"/>
      <c r="E175" s="191"/>
    </row>
    <row r="176" spans="4:5" ht="12">
      <c r="D176" s="191"/>
      <c r="E176" s="191"/>
    </row>
    <row r="177" spans="4:5" ht="12">
      <c r="D177" s="191"/>
      <c r="E177" s="191"/>
    </row>
    <row r="178" spans="4:5" ht="12">
      <c r="D178" s="191"/>
      <c r="E178" s="191"/>
    </row>
    <row r="179" spans="4:5" ht="12">
      <c r="D179" s="191"/>
      <c r="E179" s="191"/>
    </row>
    <row r="180" spans="4:5" ht="12">
      <c r="D180" s="191"/>
      <c r="E180" s="191"/>
    </row>
    <row r="181" spans="4:5" ht="12">
      <c r="D181" s="191"/>
      <c r="E181" s="191"/>
    </row>
    <row r="182" spans="4:5" ht="12">
      <c r="D182" s="191"/>
      <c r="E182" s="191"/>
    </row>
    <row r="183" spans="4:5" ht="12">
      <c r="D183" s="191"/>
      <c r="E183" s="191"/>
    </row>
    <row r="184" spans="4:5" ht="12">
      <c r="D184" s="191"/>
      <c r="E184" s="191"/>
    </row>
    <row r="185" spans="4:5" ht="12">
      <c r="D185" s="191"/>
      <c r="E185" s="191"/>
    </row>
    <row r="186" spans="4:5" ht="12">
      <c r="D186" s="191"/>
      <c r="E186" s="191"/>
    </row>
    <row r="187" spans="4:5" ht="12">
      <c r="D187" s="191"/>
      <c r="E187" s="191"/>
    </row>
    <row r="188" spans="4:5" ht="12">
      <c r="D188" s="191"/>
      <c r="E188" s="191"/>
    </row>
    <row r="189" spans="4:5" ht="12">
      <c r="D189" s="191"/>
      <c r="E189" s="191"/>
    </row>
    <row r="190" spans="4:5" ht="12">
      <c r="D190" s="191"/>
      <c r="E190" s="191"/>
    </row>
    <row r="191" spans="4:5" ht="12">
      <c r="D191" s="191"/>
      <c r="E191" s="191"/>
    </row>
    <row r="192" spans="4:5" ht="12">
      <c r="D192" s="191"/>
      <c r="E192" s="191"/>
    </row>
    <row r="193" spans="4:5" ht="12">
      <c r="D193" s="191"/>
      <c r="E193" s="191"/>
    </row>
    <row r="194" spans="4:5" ht="12">
      <c r="D194" s="191"/>
      <c r="E194" s="191"/>
    </row>
    <row r="195" spans="4:5" ht="12">
      <c r="D195" s="191"/>
      <c r="E195" s="191"/>
    </row>
    <row r="196" spans="4:5" ht="12">
      <c r="D196" s="191"/>
      <c r="E196" s="191"/>
    </row>
    <row r="197" spans="4:5" ht="12">
      <c r="D197" s="191"/>
      <c r="E197" s="191"/>
    </row>
    <row r="198" spans="4:5" ht="12">
      <c r="D198" s="191"/>
      <c r="E198" s="191"/>
    </row>
    <row r="199" spans="4:5" ht="12">
      <c r="D199" s="191"/>
      <c r="E199" s="191"/>
    </row>
    <row r="200" spans="4:5" ht="12">
      <c r="D200" s="191"/>
      <c r="E200" s="191"/>
    </row>
    <row r="201" spans="4:5" ht="12">
      <c r="D201" s="191"/>
      <c r="E201" s="191"/>
    </row>
    <row r="202" spans="4:5" ht="12">
      <c r="D202" s="191"/>
      <c r="E202" s="191"/>
    </row>
    <row r="203" spans="4:5" ht="12">
      <c r="D203" s="191"/>
      <c r="E203" s="191"/>
    </row>
    <row r="204" spans="4:5" ht="12">
      <c r="D204" s="191"/>
      <c r="E204" s="191"/>
    </row>
    <row r="205" spans="4:5" ht="12">
      <c r="D205" s="191"/>
      <c r="E205" s="191"/>
    </row>
    <row r="206" spans="4:5" ht="12">
      <c r="D206" s="191"/>
      <c r="E206" s="191"/>
    </row>
    <row r="207" spans="4:5" ht="12">
      <c r="D207" s="191"/>
      <c r="E207" s="191"/>
    </row>
    <row r="208" spans="4:5" ht="12">
      <c r="D208" s="191"/>
      <c r="E208" s="191"/>
    </row>
    <row r="209" spans="4:5" ht="12">
      <c r="D209" s="191"/>
      <c r="E209" s="191"/>
    </row>
    <row r="210" spans="4:5" ht="12">
      <c r="D210" s="191"/>
      <c r="E210" s="191"/>
    </row>
    <row r="211" spans="4:5" ht="12">
      <c r="D211" s="191"/>
      <c r="E211" s="191"/>
    </row>
    <row r="212" spans="4:5" ht="12">
      <c r="D212" s="191"/>
      <c r="E212" s="191"/>
    </row>
    <row r="213" spans="4:5" ht="12">
      <c r="D213" s="191"/>
      <c r="E213" s="191"/>
    </row>
    <row r="214" spans="4:5" ht="12">
      <c r="D214" s="191"/>
      <c r="E214" s="191"/>
    </row>
    <row r="215" spans="4:5" ht="12">
      <c r="D215" s="191"/>
      <c r="E215" s="191"/>
    </row>
    <row r="216" spans="4:5" ht="12">
      <c r="D216" s="191"/>
      <c r="E216" s="191"/>
    </row>
    <row r="217" spans="4:5" ht="12">
      <c r="D217" s="191"/>
      <c r="E217" s="191"/>
    </row>
    <row r="218" spans="4:5" ht="12">
      <c r="D218" s="191"/>
      <c r="E218" s="191"/>
    </row>
    <row r="219" spans="4:5" ht="12">
      <c r="D219" s="191"/>
      <c r="E219" s="191"/>
    </row>
    <row r="220" spans="4:5" ht="12">
      <c r="D220" s="191"/>
      <c r="E220" s="191"/>
    </row>
    <row r="221" spans="4:5" ht="12">
      <c r="D221" s="191"/>
      <c r="E221" s="191"/>
    </row>
    <row r="222" spans="4:5" ht="12">
      <c r="D222" s="191"/>
      <c r="E222" s="191"/>
    </row>
  </sheetData>
  <mergeCells count="7">
    <mergeCell ref="L34:O34"/>
    <mergeCell ref="Q9:Q10"/>
    <mergeCell ref="B9:B10"/>
    <mergeCell ref="I9:I10"/>
    <mergeCell ref="P9:P10"/>
    <mergeCell ref="N1:P1"/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G15:H18 J15:L18 N15:O18 G26:H27 J26:L27 C26:E27 C24:E24 J24:L24 G24:H24 N24:O24 N26:O27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0">
      <selection activeCell="C20" sqref="C20:F20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57.7109375" style="8" customWidth="1"/>
    <col min="11" max="16384" width="9.140625" style="8" customWidth="1"/>
  </cols>
  <sheetData>
    <row r="1" spans="1:6" s="54" customFormat="1" ht="25.5" customHeight="1">
      <c r="A1" s="53"/>
      <c r="B1" s="53"/>
      <c r="C1" s="53"/>
      <c r="D1" s="53"/>
      <c r="E1" s="315" t="s">
        <v>105</v>
      </c>
      <c r="F1" s="315"/>
    </row>
    <row r="2" ht="3.75" customHeight="1"/>
    <row r="3" spans="1:5" ht="15" customHeight="1">
      <c r="A3" s="316" t="s">
        <v>106</v>
      </c>
      <c r="B3" s="316"/>
      <c r="C3" s="316"/>
      <c r="D3" s="316"/>
      <c r="E3" s="18"/>
    </row>
    <row r="4" spans="1:5" ht="14.25">
      <c r="A4" s="317" t="s">
        <v>107</v>
      </c>
      <c r="B4" s="317"/>
      <c r="C4" s="317"/>
      <c r="D4" s="317"/>
      <c r="E4" s="18"/>
    </row>
    <row r="5" spans="1:5" ht="12.75">
      <c r="A5" s="18"/>
      <c r="B5" s="318"/>
      <c r="C5" s="303"/>
      <c r="D5" s="303"/>
      <c r="E5" s="18"/>
    </row>
    <row r="6" spans="1:7" ht="13.5">
      <c r="A6" s="205" t="s">
        <v>70</v>
      </c>
      <c r="B6" s="55"/>
      <c r="C6" s="55"/>
      <c r="D6" s="205" t="s">
        <v>393</v>
      </c>
      <c r="E6" s="92"/>
      <c r="F6" s="92"/>
      <c r="G6" s="92"/>
    </row>
    <row r="7" ht="12.75">
      <c r="A7" s="205" t="s">
        <v>495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30" t="s">
        <v>110</v>
      </c>
      <c r="B10" s="330" t="s">
        <v>111</v>
      </c>
      <c r="C10" s="313" t="s">
        <v>112</v>
      </c>
      <c r="D10" s="314"/>
      <c r="E10" s="314"/>
      <c r="F10" s="314"/>
    </row>
    <row r="11" spans="1:6" ht="25.5">
      <c r="A11" s="330"/>
      <c r="B11" s="330"/>
      <c r="C11" s="12" t="s">
        <v>113</v>
      </c>
      <c r="D11" s="12" t="s">
        <v>114</v>
      </c>
      <c r="E11" s="58" t="s">
        <v>115</v>
      </c>
      <c r="F11" s="58" t="s">
        <v>116</v>
      </c>
    </row>
    <row r="12" spans="1:6" s="62" customFormat="1" ht="12.75">
      <c r="A12" s="61" t="s">
        <v>6</v>
      </c>
      <c r="B12" s="58">
        <v>1</v>
      </c>
      <c r="C12" s="58">
        <v>2</v>
      </c>
      <c r="D12" s="58">
        <v>3</v>
      </c>
      <c r="E12" s="61">
        <v>4</v>
      </c>
      <c r="F12" s="61">
        <v>5</v>
      </c>
    </row>
    <row r="13" spans="1:6" ht="12.75">
      <c r="A13" s="63" t="s">
        <v>117</v>
      </c>
      <c r="B13" s="64" t="s">
        <v>108</v>
      </c>
      <c r="C13" s="64" t="s">
        <v>108</v>
      </c>
      <c r="D13" s="64" t="s">
        <v>108</v>
      </c>
      <c r="E13" s="10"/>
      <c r="F13" s="10"/>
    </row>
    <row r="14" spans="1:6" ht="25.5">
      <c r="A14" s="64" t="s">
        <v>118</v>
      </c>
      <c r="B14" s="64" t="s">
        <v>108</v>
      </c>
      <c r="C14" s="64" t="s">
        <v>108</v>
      </c>
      <c r="D14" s="64" t="s">
        <v>108</v>
      </c>
      <c r="E14" s="10"/>
      <c r="F14" s="10"/>
    </row>
    <row r="15" spans="1:6" ht="25.5">
      <c r="A15" s="64" t="s">
        <v>119</v>
      </c>
      <c r="B15" s="64" t="s">
        <v>108</v>
      </c>
      <c r="C15" s="64" t="s">
        <v>108</v>
      </c>
      <c r="D15" s="64" t="s">
        <v>108</v>
      </c>
      <c r="E15" s="10"/>
      <c r="F15" s="10"/>
    </row>
    <row r="16" spans="1:6" ht="25.5">
      <c r="A16" s="65" t="s">
        <v>120</v>
      </c>
      <c r="B16" s="64" t="s">
        <v>108</v>
      </c>
      <c r="C16" s="64" t="s">
        <v>108</v>
      </c>
      <c r="D16" s="64" t="s">
        <v>108</v>
      </c>
      <c r="E16" s="10"/>
      <c r="F16" s="10"/>
    </row>
    <row r="17" spans="1:6" ht="12.75">
      <c r="A17" s="64" t="s">
        <v>121</v>
      </c>
      <c r="B17" s="64" t="s">
        <v>108</v>
      </c>
      <c r="C17" s="64" t="s">
        <v>108</v>
      </c>
      <c r="D17" s="64" t="s">
        <v>108</v>
      </c>
      <c r="E17" s="10"/>
      <c r="F17" s="10"/>
    </row>
    <row r="18" spans="1:6" ht="12.75">
      <c r="A18" s="64" t="s">
        <v>122</v>
      </c>
      <c r="B18" s="64" t="s">
        <v>108</v>
      </c>
      <c r="C18" s="64" t="s">
        <v>108</v>
      </c>
      <c r="D18" s="64" t="s">
        <v>108</v>
      </c>
      <c r="E18" s="10"/>
      <c r="F18" s="10"/>
    </row>
    <row r="19" spans="1:10" ht="25.5">
      <c r="A19" s="64" t="s">
        <v>123</v>
      </c>
      <c r="B19" s="228">
        <v>491032</v>
      </c>
      <c r="C19" s="228">
        <v>491032</v>
      </c>
      <c r="D19" s="282"/>
      <c r="E19" s="282"/>
      <c r="F19" s="10"/>
      <c r="J19" s="265"/>
    </row>
    <row r="20" spans="1:7" ht="12.75">
      <c r="A20" s="64" t="s">
        <v>124</v>
      </c>
      <c r="B20" s="228">
        <v>39152</v>
      </c>
      <c r="C20" s="228">
        <f>942.47</f>
        <v>942.47</v>
      </c>
      <c r="D20" s="228">
        <f>4892.22+5000+1104.53+681+253.03+298.61+1482.82+10202.02</f>
        <v>23914.230000000003</v>
      </c>
      <c r="E20" s="228">
        <f>5995+3540.85+4628.46+131.29</f>
        <v>14295.600000000002</v>
      </c>
      <c r="F20" s="228"/>
      <c r="G20" s="235"/>
    </row>
    <row r="21" spans="1:10" ht="25.5">
      <c r="A21" s="64" t="s">
        <v>125</v>
      </c>
      <c r="B21" s="215" t="s">
        <v>108</v>
      </c>
      <c r="C21" s="215" t="s">
        <v>108</v>
      </c>
      <c r="D21" s="215" t="s">
        <v>108</v>
      </c>
      <c r="E21" s="215"/>
      <c r="F21" s="215"/>
      <c r="J21" s="22"/>
    </row>
    <row r="22" spans="1:6" ht="12.75">
      <c r="A22" s="64" t="s">
        <v>126</v>
      </c>
      <c r="B22" s="215" t="s">
        <v>108</v>
      </c>
      <c r="C22" s="215" t="s">
        <v>108</v>
      </c>
      <c r="D22" s="215" t="s">
        <v>108</v>
      </c>
      <c r="E22" s="215"/>
      <c r="F22" s="215"/>
    </row>
    <row r="23" spans="1:6" ht="12.75">
      <c r="A23" s="64" t="s">
        <v>127</v>
      </c>
      <c r="B23" s="215" t="s">
        <v>108</v>
      </c>
      <c r="C23" s="215" t="s">
        <v>108</v>
      </c>
      <c r="D23" s="215" t="s">
        <v>108</v>
      </c>
      <c r="E23" s="215"/>
      <c r="F23" s="215"/>
    </row>
    <row r="24" spans="1:6" ht="25.5">
      <c r="A24" s="64" t="s">
        <v>128</v>
      </c>
      <c r="B24" s="215">
        <v>9600</v>
      </c>
      <c r="C24" s="215">
        <v>9600</v>
      </c>
      <c r="D24" s="215" t="s">
        <v>108</v>
      </c>
      <c r="E24" s="215"/>
      <c r="F24" s="215"/>
    </row>
    <row r="25" spans="1:6" ht="12.75">
      <c r="A25" s="65" t="s">
        <v>129</v>
      </c>
      <c r="B25" s="215" t="s">
        <v>108</v>
      </c>
      <c r="C25" s="215" t="s">
        <v>108</v>
      </c>
      <c r="D25" s="215" t="s">
        <v>108</v>
      </c>
      <c r="E25" s="215"/>
      <c r="F25" s="215"/>
    </row>
    <row r="26" spans="1:6" ht="25.5">
      <c r="A26" s="65" t="s">
        <v>130</v>
      </c>
      <c r="B26" s="215" t="s">
        <v>108</v>
      </c>
      <c r="C26" s="215" t="s">
        <v>108</v>
      </c>
      <c r="D26" s="215" t="s">
        <v>108</v>
      </c>
      <c r="E26" s="215"/>
      <c r="F26" s="215"/>
    </row>
    <row r="27" spans="1:6" ht="12.75">
      <c r="A27" s="65" t="s">
        <v>131</v>
      </c>
      <c r="B27" s="215" t="s">
        <v>108</v>
      </c>
      <c r="C27" s="215" t="s">
        <v>108</v>
      </c>
      <c r="D27" s="215" t="s">
        <v>108</v>
      </c>
      <c r="E27" s="215"/>
      <c r="F27" s="215"/>
    </row>
    <row r="28" spans="1:6" ht="12.75">
      <c r="A28" s="65" t="s">
        <v>20</v>
      </c>
      <c r="B28" s="215">
        <v>9600</v>
      </c>
      <c r="C28" s="215">
        <v>9600</v>
      </c>
      <c r="D28" s="215" t="s">
        <v>108</v>
      </c>
      <c r="E28" s="215"/>
      <c r="F28" s="215"/>
    </row>
    <row r="29" spans="1:6" ht="12.75">
      <c r="A29" s="63" t="s">
        <v>132</v>
      </c>
      <c r="B29" s="218">
        <f>SUM(B14:B24)</f>
        <v>539784</v>
      </c>
      <c r="C29" s="218">
        <f>SUM(C14:C24)</f>
        <v>501574.47</v>
      </c>
      <c r="D29" s="218">
        <f>SUM(D14:D24)</f>
        <v>23914.230000000003</v>
      </c>
      <c r="E29" s="218">
        <f>SUM(E14:E24)</f>
        <v>14295.600000000002</v>
      </c>
      <c r="F29" s="215"/>
    </row>
    <row r="30" spans="1:6" ht="12.75">
      <c r="A30" s="66"/>
      <c r="B30" s="56"/>
      <c r="C30" s="56"/>
      <c r="D30" s="56"/>
      <c r="E30" s="59"/>
      <c r="F30" s="59"/>
    </row>
    <row r="31" spans="1:7" ht="12.75">
      <c r="A31" s="57" t="s">
        <v>133</v>
      </c>
      <c r="G31" s="67" t="s">
        <v>134</v>
      </c>
    </row>
    <row r="32" spans="1:7" ht="18.75" customHeight="1">
      <c r="A32" s="330" t="s">
        <v>110</v>
      </c>
      <c r="B32" s="330" t="s">
        <v>135</v>
      </c>
      <c r="C32" s="330" t="s">
        <v>136</v>
      </c>
      <c r="D32" s="330"/>
      <c r="E32" s="330"/>
      <c r="F32" s="330"/>
      <c r="G32" s="330" t="s">
        <v>137</v>
      </c>
    </row>
    <row r="33" spans="1:7" ht="9.75" customHeight="1">
      <c r="A33" s="330"/>
      <c r="B33" s="330"/>
      <c r="C33" s="330"/>
      <c r="D33" s="330"/>
      <c r="E33" s="330"/>
      <c r="F33" s="330"/>
      <c r="G33" s="330"/>
    </row>
    <row r="34" spans="1:7" ht="27" customHeight="1">
      <c r="A34" s="330"/>
      <c r="B34" s="330"/>
      <c r="C34" s="43" t="s">
        <v>113</v>
      </c>
      <c r="D34" s="43" t="s">
        <v>138</v>
      </c>
      <c r="E34" s="43" t="s">
        <v>139</v>
      </c>
      <c r="F34" s="43" t="s">
        <v>140</v>
      </c>
      <c r="G34" s="330"/>
    </row>
    <row r="35" spans="1:7" s="45" customFormat="1" ht="12.75">
      <c r="A35" s="58" t="s">
        <v>6</v>
      </c>
      <c r="B35" s="58">
        <v>1</v>
      </c>
      <c r="C35" s="68">
        <v>2</v>
      </c>
      <c r="D35" s="68">
        <v>3</v>
      </c>
      <c r="E35" s="58">
        <v>4</v>
      </c>
      <c r="F35" s="58">
        <v>5</v>
      </c>
      <c r="G35" s="69">
        <v>6</v>
      </c>
    </row>
    <row r="36" spans="1:7" s="55" customFormat="1" ht="25.5">
      <c r="A36" s="63" t="s">
        <v>141</v>
      </c>
      <c r="B36" s="63" t="s">
        <v>108</v>
      </c>
      <c r="C36" s="63" t="s">
        <v>108</v>
      </c>
      <c r="D36" s="63" t="s">
        <v>108</v>
      </c>
      <c r="E36" s="63" t="s">
        <v>108</v>
      </c>
      <c r="F36" s="12"/>
      <c r="G36" s="12"/>
    </row>
    <row r="37" spans="1:7" ht="12.75">
      <c r="A37" s="65" t="s">
        <v>142</v>
      </c>
      <c r="B37" s="64"/>
      <c r="C37" s="64"/>
      <c r="D37" s="64"/>
      <c r="E37" s="64"/>
      <c r="F37" s="10"/>
      <c r="G37" s="10"/>
    </row>
    <row r="38" spans="1:7" ht="25.5">
      <c r="A38" s="64" t="s">
        <v>143</v>
      </c>
      <c r="B38" s="64" t="s">
        <v>108</v>
      </c>
      <c r="C38" s="64" t="s">
        <v>108</v>
      </c>
      <c r="D38" s="64" t="s">
        <v>108</v>
      </c>
      <c r="E38" s="64" t="s">
        <v>108</v>
      </c>
      <c r="F38" s="10"/>
      <c r="G38" s="10"/>
    </row>
    <row r="39" spans="1:7" ht="12.75">
      <c r="A39" s="65" t="s">
        <v>144</v>
      </c>
      <c r="B39" s="64" t="s">
        <v>108</v>
      </c>
      <c r="C39" s="64" t="s">
        <v>108</v>
      </c>
      <c r="D39" s="64" t="s">
        <v>108</v>
      </c>
      <c r="E39" s="64" t="s">
        <v>108</v>
      </c>
      <c r="F39" s="10"/>
      <c r="G39" s="10"/>
    </row>
    <row r="40" spans="1:7" ht="25.5">
      <c r="A40" s="64" t="s">
        <v>62</v>
      </c>
      <c r="B40" s="64" t="s">
        <v>108</v>
      </c>
      <c r="C40" s="64" t="s">
        <v>108</v>
      </c>
      <c r="D40" s="64" t="s">
        <v>108</v>
      </c>
      <c r="E40" s="64" t="s">
        <v>108</v>
      </c>
      <c r="F40" s="10"/>
      <c r="G40" s="10"/>
    </row>
    <row r="41" spans="1:7" ht="27" customHeight="1">
      <c r="A41" s="65" t="s">
        <v>145</v>
      </c>
      <c r="B41" s="64" t="s">
        <v>108</v>
      </c>
      <c r="C41" s="64" t="s">
        <v>108</v>
      </c>
      <c r="D41" s="64" t="s">
        <v>108</v>
      </c>
      <c r="E41" s="64" t="s">
        <v>108</v>
      </c>
      <c r="F41" s="10"/>
      <c r="G41" s="10"/>
    </row>
    <row r="42" spans="1:7" ht="12.75">
      <c r="A42" s="64" t="s">
        <v>146</v>
      </c>
      <c r="B42" s="64" t="s">
        <v>108</v>
      </c>
      <c r="C42" s="64" t="s">
        <v>108</v>
      </c>
      <c r="D42" s="64" t="s">
        <v>108</v>
      </c>
      <c r="E42" s="64" t="s">
        <v>108</v>
      </c>
      <c r="F42" s="10"/>
      <c r="G42" s="10"/>
    </row>
    <row r="43" spans="1:7" ht="25.5">
      <c r="A43" s="64" t="s">
        <v>147</v>
      </c>
      <c r="B43" s="64" t="s">
        <v>108</v>
      </c>
      <c r="C43" s="64" t="s">
        <v>108</v>
      </c>
      <c r="D43" s="64" t="s">
        <v>108</v>
      </c>
      <c r="E43" s="64" t="s">
        <v>108</v>
      </c>
      <c r="F43" s="10"/>
      <c r="G43" s="10"/>
    </row>
    <row r="44" spans="1:7" ht="12.75">
      <c r="A44" s="64" t="s">
        <v>126</v>
      </c>
      <c r="B44" s="64" t="s">
        <v>108</v>
      </c>
      <c r="C44" s="64" t="s">
        <v>108</v>
      </c>
      <c r="D44" s="64" t="s">
        <v>108</v>
      </c>
      <c r="E44" s="64" t="s">
        <v>108</v>
      </c>
      <c r="F44" s="10"/>
      <c r="G44" s="10"/>
    </row>
    <row r="45" spans="1:7" ht="12.75">
      <c r="A45" s="64" t="s">
        <v>148</v>
      </c>
      <c r="B45" s="64" t="s">
        <v>108</v>
      </c>
      <c r="C45" s="64" t="s">
        <v>108</v>
      </c>
      <c r="D45" s="64" t="s">
        <v>108</v>
      </c>
      <c r="E45" s="64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58" t="s">
        <v>6</v>
      </c>
      <c r="B48" s="58">
        <v>1</v>
      </c>
      <c r="C48" s="68">
        <v>2</v>
      </c>
      <c r="D48" s="68">
        <v>3</v>
      </c>
      <c r="E48" s="58">
        <v>4</v>
      </c>
      <c r="F48" s="58">
        <v>5</v>
      </c>
      <c r="G48" s="70">
        <v>6</v>
      </c>
    </row>
    <row r="49" spans="1:7" ht="25.5">
      <c r="A49" s="64" t="s">
        <v>149</v>
      </c>
      <c r="B49" s="219" t="s">
        <v>108</v>
      </c>
      <c r="C49" s="219" t="s">
        <v>108</v>
      </c>
      <c r="D49" s="219" t="s">
        <v>108</v>
      </c>
      <c r="E49" s="219" t="s">
        <v>108</v>
      </c>
      <c r="F49" s="215"/>
      <c r="G49" s="215"/>
    </row>
    <row r="50" spans="1:7" ht="25.5">
      <c r="A50" s="64" t="s">
        <v>150</v>
      </c>
      <c r="B50" s="219"/>
      <c r="C50" s="219"/>
      <c r="D50" s="219"/>
      <c r="E50" s="219"/>
      <c r="F50" s="215"/>
      <c r="G50" s="215"/>
    </row>
    <row r="51" spans="1:7" ht="25.5">
      <c r="A51" s="64" t="s">
        <v>151</v>
      </c>
      <c r="B51" s="215">
        <v>13355</v>
      </c>
      <c r="C51" s="215">
        <f>B51</f>
        <v>13355</v>
      </c>
      <c r="D51" s="219"/>
      <c r="E51" s="219"/>
      <c r="F51" s="215"/>
      <c r="G51" s="215">
        <f>C51</f>
        <v>13355</v>
      </c>
    </row>
    <row r="52" spans="1:7" ht="25.5">
      <c r="A52" s="64" t="s">
        <v>152</v>
      </c>
      <c r="B52" s="215">
        <v>390</v>
      </c>
      <c r="C52" s="215">
        <f>B52</f>
        <v>390</v>
      </c>
      <c r="D52" s="219"/>
      <c r="E52" s="219"/>
      <c r="F52" s="215"/>
      <c r="G52" s="215">
        <f>C52</f>
        <v>390</v>
      </c>
    </row>
    <row r="53" spans="1:7" ht="25.5">
      <c r="A53" s="64" t="s">
        <v>153</v>
      </c>
      <c r="B53" s="215">
        <v>556</v>
      </c>
      <c r="C53" s="228">
        <f>B53</f>
        <v>556</v>
      </c>
      <c r="D53" s="219" t="s">
        <v>108</v>
      </c>
      <c r="E53" s="219" t="s">
        <v>108</v>
      </c>
      <c r="F53" s="215"/>
      <c r="G53" s="215">
        <f>C53</f>
        <v>556</v>
      </c>
    </row>
    <row r="54" spans="1:7" ht="12.75">
      <c r="A54" s="64" t="s">
        <v>154</v>
      </c>
      <c r="B54" s="219" t="s">
        <v>108</v>
      </c>
      <c r="C54" s="219" t="s">
        <v>108</v>
      </c>
      <c r="D54" s="219" t="s">
        <v>108</v>
      </c>
      <c r="E54" s="219" t="s">
        <v>108</v>
      </c>
      <c r="F54" s="215"/>
      <c r="G54" s="215"/>
    </row>
    <row r="55" spans="1:7" ht="13.5" customHeight="1">
      <c r="A55" s="63" t="s">
        <v>155</v>
      </c>
      <c r="B55" s="218">
        <f>SUM(B37,B38,B40,B41,B42,B43,B50,B51,B52,B53)</f>
        <v>14301</v>
      </c>
      <c r="C55" s="218">
        <f>SUM(C37,C38,C40,C41,C42,C43,C50,C51,C52,C53)</f>
        <v>14301</v>
      </c>
      <c r="D55" s="218"/>
      <c r="E55" s="218"/>
      <c r="F55" s="218"/>
      <c r="G55" s="218">
        <f>SUM(G37,G38,G40,G41,G42,G43,G50,G51,G52,G53)</f>
        <v>14301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1" t="s">
        <v>73</v>
      </c>
    </row>
    <row r="60" spans="1:5" s="72" customFormat="1" ht="35.25" customHeight="1">
      <c r="A60" s="43" t="s">
        <v>110</v>
      </c>
      <c r="B60" s="43" t="s">
        <v>157</v>
      </c>
      <c r="C60" s="43" t="s">
        <v>158</v>
      </c>
      <c r="D60" s="43" t="s">
        <v>159</v>
      </c>
      <c r="E60" s="43" t="s">
        <v>160</v>
      </c>
    </row>
    <row r="61" spans="1:6" s="45" customFormat="1" ht="12.75">
      <c r="A61" s="58" t="s">
        <v>6</v>
      </c>
      <c r="B61" s="58">
        <v>1</v>
      </c>
      <c r="C61" s="58">
        <v>2</v>
      </c>
      <c r="D61" s="58">
        <v>3</v>
      </c>
      <c r="E61" s="58">
        <v>4</v>
      </c>
      <c r="F61" s="55"/>
    </row>
    <row r="62" spans="1:5" ht="25.5">
      <c r="A62" s="64" t="s">
        <v>161</v>
      </c>
      <c r="B62" s="64" t="s">
        <v>108</v>
      </c>
      <c r="C62" s="64" t="s">
        <v>108</v>
      </c>
      <c r="D62" s="64" t="s">
        <v>108</v>
      </c>
      <c r="E62" s="64"/>
    </row>
    <row r="63" spans="1:5" ht="25.5">
      <c r="A63" s="64" t="s">
        <v>162</v>
      </c>
      <c r="B63" s="64" t="s">
        <v>108</v>
      </c>
      <c r="C63" s="64" t="s">
        <v>108</v>
      </c>
      <c r="D63" s="64" t="s">
        <v>108</v>
      </c>
      <c r="E63" s="64"/>
    </row>
    <row r="64" spans="1:5" ht="12.75">
      <c r="A64" s="64" t="s">
        <v>163</v>
      </c>
      <c r="B64" s="64" t="s">
        <v>108</v>
      </c>
      <c r="C64" s="64" t="s">
        <v>108</v>
      </c>
      <c r="D64" s="64" t="s">
        <v>108</v>
      </c>
      <c r="E64" s="64"/>
    </row>
    <row r="65" spans="1:6" ht="12.75">
      <c r="A65" s="63" t="s">
        <v>164</v>
      </c>
      <c r="B65" s="64" t="s">
        <v>108</v>
      </c>
      <c r="C65" s="64" t="s">
        <v>108</v>
      </c>
      <c r="D65" s="64" t="s">
        <v>108</v>
      </c>
      <c r="E65" s="64"/>
      <c r="F65" s="59"/>
    </row>
    <row r="66" spans="1:6" ht="27" customHeight="1">
      <c r="A66" s="304" t="s">
        <v>165</v>
      </c>
      <c r="B66" s="305"/>
      <c r="C66" s="305"/>
      <c r="D66" s="305"/>
      <c r="E66" s="305"/>
      <c r="F66" s="73"/>
    </row>
    <row r="69" ht="12.75">
      <c r="A69" s="9" t="s">
        <v>496</v>
      </c>
    </row>
    <row r="72" spans="2:9" ht="12.75" customHeight="1">
      <c r="B72" s="89" t="s">
        <v>222</v>
      </c>
      <c r="C72" s="81"/>
      <c r="D72" s="18"/>
      <c r="E72" s="322" t="s">
        <v>397</v>
      </c>
      <c r="F72" s="322"/>
      <c r="G72" s="322"/>
      <c r="H72" s="227"/>
      <c r="I72" s="227"/>
    </row>
    <row r="73" spans="2:9" ht="12.75">
      <c r="B73" s="87"/>
      <c r="C73" s="87"/>
      <c r="F73" s="88"/>
      <c r="G73" s="88"/>
      <c r="H73" s="88"/>
      <c r="I73" s="82"/>
    </row>
    <row r="74" spans="2:9" ht="12.75">
      <c r="B74" s="87"/>
      <c r="C74" s="87" t="s">
        <v>395</v>
      </c>
      <c r="F74" s="88" t="s">
        <v>398</v>
      </c>
      <c r="H74" s="88"/>
      <c r="I74" s="82"/>
    </row>
  </sheetData>
  <mergeCells count="13">
    <mergeCell ref="E72:G72"/>
    <mergeCell ref="A66:E66"/>
    <mergeCell ref="A32:A34"/>
    <mergeCell ref="B32:B34"/>
    <mergeCell ref="C32:F33"/>
    <mergeCell ref="G32:G34"/>
    <mergeCell ref="A10:A11"/>
    <mergeCell ref="B10:B11"/>
    <mergeCell ref="C10:F10"/>
    <mergeCell ref="E1:F1"/>
    <mergeCell ref="A3:D3"/>
    <mergeCell ref="A4:D4"/>
    <mergeCell ref="B5:D5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workbookViewId="0" topLeftCell="A88">
      <pane xSplit="2" topLeftCell="L1" activePane="topRight" state="frozen"/>
      <selection pane="topLeft" activeCell="A8" sqref="A8"/>
      <selection pane="topRight" activeCell="B111" sqref="B111"/>
    </sheetView>
  </sheetViews>
  <sheetFormatPr defaultColWidth="9.140625" defaultRowHeight="12.75"/>
  <cols>
    <col min="1" max="1" width="37.421875" style="22" customWidth="1"/>
    <col min="2" max="2" width="13.421875" style="22" bestFit="1" customWidth="1"/>
    <col min="3" max="3" width="10.421875" style="22" bestFit="1" customWidth="1"/>
    <col min="4" max="4" width="9.00390625" style="22" bestFit="1" customWidth="1"/>
    <col min="5" max="5" width="7.421875" style="22" customWidth="1"/>
    <col min="6" max="6" width="19.00390625" style="22" customWidth="1"/>
    <col min="7" max="7" width="8.421875" style="22" customWidth="1"/>
    <col min="8" max="8" width="7.57421875" style="22" customWidth="1"/>
    <col min="9" max="9" width="10.421875" style="22" customWidth="1"/>
    <col min="10" max="10" width="10.57421875" style="22" customWidth="1"/>
    <col min="11" max="11" width="7.7109375" style="261" customWidth="1"/>
    <col min="12" max="12" width="7.421875" style="261" customWidth="1"/>
    <col min="13" max="13" width="7.7109375" style="261" customWidth="1"/>
    <col min="14" max="14" width="7.140625" style="22" customWidth="1"/>
    <col min="15" max="15" width="11.00390625" style="22" customWidth="1"/>
    <col min="16" max="16" width="12.00390625" style="22" customWidth="1"/>
    <col min="17" max="16384" width="9.140625" style="22" customWidth="1"/>
  </cols>
  <sheetData>
    <row r="1" spans="3:17" ht="24.75" customHeight="1">
      <c r="C1" s="261"/>
      <c r="D1" s="261"/>
      <c r="E1" s="261"/>
      <c r="F1" s="261"/>
      <c r="G1" s="261"/>
      <c r="H1" s="261"/>
      <c r="I1" s="261"/>
      <c r="J1" s="261"/>
      <c r="M1" s="348" t="s">
        <v>166</v>
      </c>
      <c r="N1" s="349"/>
      <c r="O1" s="351"/>
      <c r="P1" s="352"/>
      <c r="Q1" s="261"/>
    </row>
    <row r="2" spans="3:17" ht="24.75" customHeight="1">
      <c r="C2" s="261"/>
      <c r="D2" s="261"/>
      <c r="E2" s="261"/>
      <c r="F2" s="261"/>
      <c r="G2" s="261"/>
      <c r="H2" s="261"/>
      <c r="I2" s="261"/>
      <c r="J2" s="261"/>
      <c r="O2" s="272"/>
      <c r="P2" s="273"/>
      <c r="Q2" s="261"/>
    </row>
    <row r="3" spans="1:15" s="261" customFormat="1" ht="14.25">
      <c r="A3" s="252"/>
      <c r="B3" s="252"/>
      <c r="C3" s="252"/>
      <c r="D3" s="252"/>
      <c r="E3" s="252"/>
      <c r="F3" s="251"/>
      <c r="G3" s="246"/>
      <c r="H3" s="251" t="s">
        <v>106</v>
      </c>
      <c r="I3" s="246"/>
      <c r="J3" s="246"/>
      <c r="K3" s="246"/>
      <c r="L3" s="246"/>
      <c r="M3" s="262"/>
      <c r="N3" s="262"/>
      <c r="O3" s="262"/>
    </row>
    <row r="4" spans="1:16" s="261" customFormat="1" ht="14.25">
      <c r="A4" s="260"/>
      <c r="B4" s="260"/>
      <c r="C4" s="260"/>
      <c r="D4" s="260"/>
      <c r="E4" s="260"/>
      <c r="F4" s="247"/>
      <c r="G4" s="353" t="s">
        <v>167</v>
      </c>
      <c r="H4" s="354"/>
      <c r="I4" s="354"/>
      <c r="J4" s="248"/>
      <c r="K4" s="248"/>
      <c r="L4" s="248"/>
      <c r="M4" s="248"/>
      <c r="N4" s="248"/>
      <c r="O4" s="248"/>
      <c r="P4" s="248"/>
    </row>
    <row r="5" spans="1:16" s="261" customFormat="1" ht="14.25">
      <c r="A5" s="252"/>
      <c r="B5" s="252"/>
      <c r="C5" s="252"/>
      <c r="D5" s="252"/>
      <c r="E5" s="252"/>
      <c r="F5" s="252"/>
      <c r="G5" s="252"/>
      <c r="H5" s="252"/>
      <c r="I5" s="252"/>
      <c r="J5" s="248"/>
      <c r="K5" s="248"/>
      <c r="L5" s="248"/>
      <c r="M5" s="248"/>
      <c r="N5" s="248"/>
      <c r="O5" s="248"/>
      <c r="P5" s="248"/>
    </row>
    <row r="6" spans="1:18" s="261" customFormat="1" ht="15">
      <c r="A6" s="264" t="s">
        <v>70</v>
      </c>
      <c r="B6" s="274"/>
      <c r="C6" s="248"/>
      <c r="D6" s="248"/>
      <c r="E6" s="248"/>
      <c r="F6" s="78"/>
      <c r="G6" s="253"/>
      <c r="H6" s="253"/>
      <c r="I6" s="253"/>
      <c r="J6" s="254"/>
      <c r="K6" s="79"/>
      <c r="L6" s="263"/>
      <c r="M6" s="264" t="s">
        <v>393</v>
      </c>
      <c r="N6" s="263"/>
      <c r="O6" s="263"/>
      <c r="P6" s="263"/>
      <c r="Q6" s="263"/>
      <c r="R6" s="263"/>
    </row>
    <row r="7" spans="1:16" s="261" customFormat="1" ht="12.75">
      <c r="A7" s="264" t="s">
        <v>495</v>
      </c>
      <c r="B7" s="274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16" s="261" customFormat="1" ht="12.75">
      <c r="A8" s="275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12.75">
      <c r="A9" s="269"/>
      <c r="B9" s="267"/>
      <c r="C9" s="276"/>
      <c r="D9" s="269"/>
      <c r="E9" s="269"/>
      <c r="F9" s="269"/>
      <c r="G9" s="269"/>
      <c r="H9" s="269"/>
      <c r="I9" s="277"/>
      <c r="J9" s="278" t="s">
        <v>108</v>
      </c>
      <c r="K9" s="278"/>
      <c r="L9" s="278"/>
      <c r="M9" s="278"/>
      <c r="N9" s="269"/>
      <c r="P9" s="279" t="s">
        <v>73</v>
      </c>
    </row>
    <row r="10" spans="1:17" s="280" customFormat="1" ht="12.75">
      <c r="A10" s="343" t="s">
        <v>110</v>
      </c>
      <c r="B10" s="343" t="s">
        <v>168</v>
      </c>
      <c r="C10" s="343"/>
      <c r="D10" s="343"/>
      <c r="E10" s="343"/>
      <c r="F10" s="343"/>
      <c r="G10" s="343"/>
      <c r="H10" s="343"/>
      <c r="I10" s="343"/>
      <c r="J10" s="343" t="s">
        <v>169</v>
      </c>
      <c r="K10" s="343"/>
      <c r="L10" s="343"/>
      <c r="M10" s="343"/>
      <c r="N10" s="343"/>
      <c r="O10" s="343"/>
      <c r="P10" s="343" t="s">
        <v>170</v>
      </c>
      <c r="Q10" s="344"/>
    </row>
    <row r="11" spans="1:17" s="280" customFormat="1" ht="12.75">
      <c r="A11" s="347"/>
      <c r="B11" s="343" t="s">
        <v>171</v>
      </c>
      <c r="C11" s="343" t="s">
        <v>172</v>
      </c>
      <c r="D11" s="343" t="s">
        <v>173</v>
      </c>
      <c r="E11" s="343" t="s">
        <v>174</v>
      </c>
      <c r="F11" s="343" t="s">
        <v>175</v>
      </c>
      <c r="G11" s="343" t="s">
        <v>176</v>
      </c>
      <c r="H11" s="343" t="s">
        <v>177</v>
      </c>
      <c r="I11" s="343" t="s">
        <v>178</v>
      </c>
      <c r="J11" s="343" t="s">
        <v>179</v>
      </c>
      <c r="K11" s="355" t="s">
        <v>180</v>
      </c>
      <c r="L11" s="355"/>
      <c r="M11" s="355"/>
      <c r="N11" s="355"/>
      <c r="O11" s="343" t="s">
        <v>181</v>
      </c>
      <c r="P11" s="343"/>
      <c r="Q11" s="345"/>
    </row>
    <row r="12" spans="1:17" s="280" customFormat="1" ht="25.5" customHeight="1">
      <c r="A12" s="347"/>
      <c r="B12" s="343"/>
      <c r="C12" s="343"/>
      <c r="D12" s="343"/>
      <c r="E12" s="343"/>
      <c r="F12" s="343"/>
      <c r="G12" s="343"/>
      <c r="H12" s="343"/>
      <c r="I12" s="343"/>
      <c r="J12" s="343"/>
      <c r="K12" s="343" t="s">
        <v>182</v>
      </c>
      <c r="L12" s="343"/>
      <c r="M12" s="343" t="s">
        <v>183</v>
      </c>
      <c r="N12" s="343"/>
      <c r="O12" s="343"/>
      <c r="P12" s="343"/>
      <c r="Q12" s="345"/>
    </row>
    <row r="13" spans="1:17" s="280" customFormat="1" ht="8.25" customHeight="1">
      <c r="A13" s="347"/>
      <c r="B13" s="343"/>
      <c r="C13" s="343"/>
      <c r="D13" s="343"/>
      <c r="E13" s="343"/>
      <c r="F13" s="343"/>
      <c r="G13" s="343"/>
      <c r="H13" s="343"/>
      <c r="I13" s="343"/>
      <c r="J13" s="343"/>
      <c r="K13" s="347"/>
      <c r="L13" s="347"/>
      <c r="M13" s="347"/>
      <c r="N13" s="347"/>
      <c r="O13" s="343"/>
      <c r="P13" s="343"/>
      <c r="Q13" s="345"/>
    </row>
    <row r="14" spans="1:17" s="280" customFormat="1" ht="25.5">
      <c r="A14" s="347"/>
      <c r="B14" s="343"/>
      <c r="C14" s="346"/>
      <c r="D14" s="346"/>
      <c r="E14" s="343"/>
      <c r="F14" s="346"/>
      <c r="G14" s="343"/>
      <c r="H14" s="343"/>
      <c r="I14" s="343"/>
      <c r="J14" s="346"/>
      <c r="K14" s="196" t="s">
        <v>184</v>
      </c>
      <c r="L14" s="196" t="s">
        <v>185</v>
      </c>
      <c r="M14" s="196" t="s">
        <v>184</v>
      </c>
      <c r="N14" s="196" t="s">
        <v>185</v>
      </c>
      <c r="O14" s="343"/>
      <c r="P14" s="343"/>
      <c r="Q14" s="345"/>
    </row>
    <row r="15" spans="1:16" s="281" customFormat="1" ht="17.25" customHeight="1">
      <c r="A15" s="76" t="s">
        <v>6</v>
      </c>
      <c r="B15" s="76">
        <v>1</v>
      </c>
      <c r="C15" s="76">
        <v>2</v>
      </c>
      <c r="D15" s="76">
        <v>3</v>
      </c>
      <c r="E15" s="76">
        <v>4</v>
      </c>
      <c r="F15" s="76">
        <v>5</v>
      </c>
      <c r="G15" s="76">
        <v>6</v>
      </c>
      <c r="H15" s="76">
        <v>7</v>
      </c>
      <c r="I15" s="76">
        <v>8</v>
      </c>
      <c r="J15" s="76">
        <v>10</v>
      </c>
      <c r="K15" s="76" t="s">
        <v>186</v>
      </c>
      <c r="L15" s="76" t="s">
        <v>187</v>
      </c>
      <c r="M15" s="76" t="s">
        <v>188</v>
      </c>
      <c r="N15" s="76" t="s">
        <v>189</v>
      </c>
      <c r="O15" s="76">
        <v>13</v>
      </c>
      <c r="P15" s="76">
        <v>14</v>
      </c>
    </row>
    <row r="16" spans="1:16" s="280" customFormat="1" ht="25.5" customHeight="1">
      <c r="A16" s="85" t="s">
        <v>190</v>
      </c>
      <c r="B16" s="86"/>
      <c r="C16" s="65" t="s">
        <v>108</v>
      </c>
      <c r="D16" s="65" t="s">
        <v>108</v>
      </c>
      <c r="E16" s="65"/>
      <c r="F16" s="65" t="s">
        <v>108</v>
      </c>
      <c r="G16" s="65"/>
      <c r="H16" s="65"/>
      <c r="I16" s="65"/>
      <c r="J16" s="65" t="s">
        <v>108</v>
      </c>
      <c r="K16" s="65" t="s">
        <v>108</v>
      </c>
      <c r="L16" s="65"/>
      <c r="M16" s="65"/>
      <c r="N16" s="65" t="s">
        <v>108</v>
      </c>
      <c r="O16" s="65" t="s">
        <v>108</v>
      </c>
      <c r="P16" s="282"/>
    </row>
    <row r="17" spans="1:16" s="280" customFormat="1" ht="21" customHeight="1">
      <c r="A17" s="65" t="s">
        <v>191</v>
      </c>
      <c r="B17" s="65"/>
      <c r="C17" s="65" t="s">
        <v>108</v>
      </c>
      <c r="D17" s="65" t="s">
        <v>108</v>
      </c>
      <c r="E17" s="65"/>
      <c r="F17" s="65" t="s">
        <v>108</v>
      </c>
      <c r="G17" s="65"/>
      <c r="H17" s="65"/>
      <c r="I17" s="65"/>
      <c r="J17" s="65" t="s">
        <v>108</v>
      </c>
      <c r="K17" s="65" t="s">
        <v>108</v>
      </c>
      <c r="L17" s="65"/>
      <c r="M17" s="65"/>
      <c r="N17" s="65" t="s">
        <v>108</v>
      </c>
      <c r="O17" s="65" t="s">
        <v>108</v>
      </c>
      <c r="P17" s="282"/>
    </row>
    <row r="18" spans="1:16" s="283" customFormat="1" ht="12.75">
      <c r="A18" s="84" t="s">
        <v>192</v>
      </c>
      <c r="B18" s="85"/>
      <c r="C18" s="236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65"/>
      <c r="P18" s="282"/>
    </row>
    <row r="19" spans="1:16" s="280" customFormat="1" ht="12.75">
      <c r="A19" s="65" t="s">
        <v>193</v>
      </c>
      <c r="B19" s="65"/>
      <c r="C19" s="65" t="s">
        <v>108</v>
      </c>
      <c r="D19" s="65" t="s">
        <v>108</v>
      </c>
      <c r="E19" s="65"/>
      <c r="F19" s="65" t="s">
        <v>108</v>
      </c>
      <c r="G19" s="65"/>
      <c r="H19" s="65"/>
      <c r="I19" s="65"/>
      <c r="J19" s="65" t="s">
        <v>108</v>
      </c>
      <c r="K19" s="65" t="s">
        <v>108</v>
      </c>
      <c r="L19" s="65"/>
      <c r="M19" s="65"/>
      <c r="N19" s="65" t="s">
        <v>108</v>
      </c>
      <c r="O19" s="65"/>
      <c r="P19" s="282"/>
    </row>
    <row r="20" spans="1:16" s="283" customFormat="1" ht="19.5" customHeight="1">
      <c r="A20" s="65" t="s">
        <v>194</v>
      </c>
      <c r="B20" s="6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65"/>
      <c r="P20" s="282"/>
    </row>
    <row r="21" spans="1:16" s="283" customFormat="1" ht="12.75">
      <c r="A21" s="237"/>
      <c r="B21" s="237"/>
      <c r="C21" s="85"/>
      <c r="D21" s="85"/>
      <c r="E21" s="85"/>
      <c r="F21" s="65"/>
      <c r="G21" s="284"/>
      <c r="H21" s="284"/>
      <c r="I21" s="284"/>
      <c r="J21" s="85"/>
      <c r="K21" s="85"/>
      <c r="L21" s="85"/>
      <c r="M21" s="85"/>
      <c r="N21" s="85"/>
      <c r="O21" s="65"/>
      <c r="P21" s="282"/>
    </row>
    <row r="22" spans="1:16" s="283" customFormat="1" ht="18" customHeight="1">
      <c r="A22" s="65" t="s">
        <v>195</v>
      </c>
      <c r="B22" s="6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65"/>
      <c r="P22" s="282"/>
    </row>
    <row r="23" spans="1:16" s="283" customFormat="1" ht="9.75" customHeight="1">
      <c r="A23" s="65"/>
      <c r="B23" s="6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65"/>
      <c r="P23" s="282"/>
    </row>
    <row r="24" spans="1:16" s="283" customFormat="1" ht="12.75">
      <c r="A24" s="65" t="s">
        <v>196</v>
      </c>
      <c r="B24" s="6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65"/>
      <c r="P24" s="282"/>
    </row>
    <row r="25" spans="1:16" s="283" customFormat="1" ht="12.75">
      <c r="A25" s="65"/>
      <c r="B25" s="6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285"/>
    </row>
    <row r="26" spans="1:16" s="283" customFormat="1" ht="12.75">
      <c r="A26" s="65"/>
      <c r="B26" s="6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285"/>
    </row>
    <row r="27" spans="1:16" s="283" customFormat="1" ht="12.75">
      <c r="A27" s="65"/>
      <c r="B27" s="6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285"/>
    </row>
    <row r="28" spans="1:16" s="283" customFormat="1" ht="12.75">
      <c r="A28" s="65"/>
      <c r="B28" s="6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285"/>
    </row>
    <row r="29" spans="1:16" s="283" customFormat="1" ht="12.75">
      <c r="A29" s="65"/>
      <c r="B29" s="6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285"/>
    </row>
    <row r="30" spans="1:16" s="283" customFormat="1" ht="12.75">
      <c r="A30" s="65" t="s">
        <v>197</v>
      </c>
      <c r="B30" s="6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285"/>
    </row>
    <row r="31" spans="1:16" s="283" customFormat="1" ht="12.75">
      <c r="A31" s="65"/>
      <c r="B31" s="6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285"/>
    </row>
    <row r="32" spans="1:16" s="283" customFormat="1" ht="12.75">
      <c r="A32" s="84" t="s">
        <v>198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s="283" customFormat="1" ht="12.75">
      <c r="A33" s="65" t="s">
        <v>199</v>
      </c>
      <c r="B33" s="6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285"/>
    </row>
    <row r="34" spans="1:16" s="283" customFormat="1" ht="12.75">
      <c r="A34" s="65"/>
      <c r="B34" s="6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285"/>
    </row>
    <row r="35" spans="1:16" s="283" customFormat="1" ht="12.75">
      <c r="A35" s="84" t="s">
        <v>200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285"/>
    </row>
    <row r="36" spans="1:16" s="280" customFormat="1" ht="25.5">
      <c r="A36" s="65" t="s">
        <v>201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282"/>
    </row>
    <row r="37" spans="1:16" s="280" customFormat="1" ht="12.75">
      <c r="A37" s="86"/>
      <c r="B37" s="86"/>
      <c r="C37" s="65" t="s">
        <v>108</v>
      </c>
      <c r="D37" s="65" t="s">
        <v>108</v>
      </c>
      <c r="E37" s="65"/>
      <c r="F37" s="65" t="s">
        <v>108</v>
      </c>
      <c r="G37" s="65"/>
      <c r="H37" s="65"/>
      <c r="I37" s="65"/>
      <c r="J37" s="65" t="s">
        <v>108</v>
      </c>
      <c r="K37" s="65" t="s">
        <v>108</v>
      </c>
      <c r="L37" s="65"/>
      <c r="M37" s="65"/>
      <c r="N37" s="65" t="s">
        <v>108</v>
      </c>
      <c r="O37" s="65"/>
      <c r="P37" s="282"/>
    </row>
    <row r="38" spans="1:16" s="280" customFormat="1" ht="12.75">
      <c r="A38" s="84" t="s">
        <v>202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282"/>
    </row>
    <row r="39" spans="1:16" s="280" customFormat="1" ht="12.75">
      <c r="A39" s="84" t="s">
        <v>203</v>
      </c>
      <c r="B39" s="86"/>
      <c r="C39" s="65" t="s">
        <v>108</v>
      </c>
      <c r="D39" s="65" t="s">
        <v>108</v>
      </c>
      <c r="E39" s="65"/>
      <c r="F39" s="65" t="s">
        <v>108</v>
      </c>
      <c r="G39" s="65"/>
      <c r="H39" s="65"/>
      <c r="I39" s="65"/>
      <c r="J39" s="65" t="s">
        <v>108</v>
      </c>
      <c r="K39" s="65" t="s">
        <v>108</v>
      </c>
      <c r="L39" s="65"/>
      <c r="M39" s="65"/>
      <c r="N39" s="65" t="s">
        <v>108</v>
      </c>
      <c r="O39" s="65"/>
      <c r="P39" s="282"/>
    </row>
    <row r="40" spans="1:16" s="280" customFormat="1" ht="33" customHeight="1">
      <c r="A40" s="85" t="s">
        <v>204</v>
      </c>
      <c r="B40" s="86"/>
      <c r="C40" s="65" t="s">
        <v>108</v>
      </c>
      <c r="D40" s="65" t="s">
        <v>108</v>
      </c>
      <c r="E40" s="65"/>
      <c r="F40" s="65" t="s">
        <v>108</v>
      </c>
      <c r="G40" s="65"/>
      <c r="H40" s="65"/>
      <c r="I40" s="65"/>
      <c r="J40" s="65" t="s">
        <v>108</v>
      </c>
      <c r="K40" s="65" t="s">
        <v>108</v>
      </c>
      <c r="L40" s="65"/>
      <c r="M40" s="65"/>
      <c r="N40" s="65" t="s">
        <v>108</v>
      </c>
      <c r="O40" s="65"/>
      <c r="P40" s="282"/>
    </row>
    <row r="41" spans="1:16" s="280" customFormat="1" ht="40.5" customHeight="1">
      <c r="A41" s="85" t="s">
        <v>205</v>
      </c>
      <c r="B41" s="8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282"/>
    </row>
    <row r="42" spans="1:16" s="280" customFormat="1" ht="15.75" customHeight="1">
      <c r="A42" s="65" t="s">
        <v>191</v>
      </c>
      <c r="B42" s="65"/>
      <c r="C42" s="65" t="s">
        <v>108</v>
      </c>
      <c r="D42" s="65" t="s">
        <v>108</v>
      </c>
      <c r="E42" s="65"/>
      <c r="F42" s="65" t="s">
        <v>108</v>
      </c>
      <c r="G42" s="65"/>
      <c r="H42" s="65"/>
      <c r="I42" s="65"/>
      <c r="J42" s="65" t="s">
        <v>108</v>
      </c>
      <c r="K42" s="65" t="s">
        <v>108</v>
      </c>
      <c r="L42" s="65"/>
      <c r="M42" s="65"/>
      <c r="N42" s="65" t="s">
        <v>108</v>
      </c>
      <c r="O42" s="65" t="s">
        <v>108</v>
      </c>
      <c r="P42" s="282"/>
    </row>
    <row r="43" spans="1:16" s="283" customFormat="1" ht="25.5">
      <c r="A43" s="240" t="s">
        <v>223</v>
      </c>
      <c r="B43" s="256" t="s">
        <v>225</v>
      </c>
      <c r="C43" s="238">
        <v>2404</v>
      </c>
      <c r="D43" s="257" t="s">
        <v>231</v>
      </c>
      <c r="E43" s="257" t="s">
        <v>232</v>
      </c>
      <c r="F43" s="257" t="s">
        <v>444</v>
      </c>
      <c r="G43" s="286" t="s">
        <v>233</v>
      </c>
      <c r="H43" s="256" t="s">
        <v>239</v>
      </c>
      <c r="I43" s="256" t="s">
        <v>239</v>
      </c>
      <c r="J43" s="258">
        <v>186585.65</v>
      </c>
      <c r="K43" s="258">
        <v>22089.3</v>
      </c>
      <c r="L43" s="258">
        <v>21475.47</v>
      </c>
      <c r="M43" s="258"/>
      <c r="N43" s="258"/>
      <c r="O43" s="258">
        <f aca="true" t="shared" si="0" ref="O43:O51">J43+K43-L43+M43-N43</f>
        <v>187199.47999999998</v>
      </c>
      <c r="P43" s="287">
        <v>0.030987796264277858</v>
      </c>
    </row>
    <row r="44" spans="1:16" s="283" customFormat="1" ht="25.5">
      <c r="A44" s="240" t="s">
        <v>417</v>
      </c>
      <c r="B44" s="256" t="s">
        <v>226</v>
      </c>
      <c r="C44" s="238">
        <v>3106</v>
      </c>
      <c r="D44" s="257" t="s">
        <v>231</v>
      </c>
      <c r="E44" s="257" t="s">
        <v>232</v>
      </c>
      <c r="F44" s="257" t="s">
        <v>444</v>
      </c>
      <c r="G44" s="286" t="s">
        <v>234</v>
      </c>
      <c r="H44" s="256" t="s">
        <v>239</v>
      </c>
      <c r="I44" s="256" t="s">
        <v>239</v>
      </c>
      <c r="J44" s="258">
        <v>105745.49</v>
      </c>
      <c r="K44" s="258">
        <v>82090.02</v>
      </c>
      <c r="L44" s="258">
        <v>44959.51</v>
      </c>
      <c r="M44" s="258"/>
      <c r="N44" s="258"/>
      <c r="O44" s="258">
        <f t="shared" si="0"/>
        <v>142876</v>
      </c>
      <c r="P44" s="287">
        <v>0.023650772849662636</v>
      </c>
    </row>
    <row r="45" spans="1:16" s="283" customFormat="1" ht="25.5">
      <c r="A45" s="241" t="s">
        <v>404</v>
      </c>
      <c r="B45" s="256" t="s">
        <v>411</v>
      </c>
      <c r="C45" s="238">
        <v>4000</v>
      </c>
      <c r="D45" s="257" t="s">
        <v>231</v>
      </c>
      <c r="E45" s="257" t="s">
        <v>232</v>
      </c>
      <c r="F45" s="257" t="s">
        <v>444</v>
      </c>
      <c r="G45" s="286" t="s">
        <v>418</v>
      </c>
      <c r="H45" s="256" t="s">
        <v>239</v>
      </c>
      <c r="I45" s="256" t="s">
        <v>239</v>
      </c>
      <c r="J45" s="258">
        <v>8800</v>
      </c>
      <c r="K45" s="258">
        <v>24500</v>
      </c>
      <c r="L45" s="258">
        <v>14700</v>
      </c>
      <c r="M45" s="258"/>
      <c r="N45" s="258"/>
      <c r="O45" s="258">
        <f t="shared" si="0"/>
        <v>18600</v>
      </c>
      <c r="P45" s="287">
        <v>0.003078924207030747</v>
      </c>
    </row>
    <row r="46" spans="1:16" s="283" customFormat="1" ht="25.5">
      <c r="A46" s="241" t="s">
        <v>476</v>
      </c>
      <c r="B46" s="256" t="s">
        <v>411</v>
      </c>
      <c r="C46" s="238">
        <v>8000</v>
      </c>
      <c r="D46" s="257" t="s">
        <v>231</v>
      </c>
      <c r="E46" s="257" t="s">
        <v>232</v>
      </c>
      <c r="F46" s="257" t="s">
        <v>444</v>
      </c>
      <c r="G46" s="286" t="s">
        <v>418</v>
      </c>
      <c r="H46" s="256" t="s">
        <v>239</v>
      </c>
      <c r="I46" s="256" t="s">
        <v>239</v>
      </c>
      <c r="J46" s="258">
        <v>36000</v>
      </c>
      <c r="K46" s="258"/>
      <c r="L46" s="258"/>
      <c r="M46" s="258"/>
      <c r="N46" s="258"/>
      <c r="O46" s="258">
        <f t="shared" si="0"/>
        <v>36000</v>
      </c>
      <c r="P46" s="287">
        <v>0.0059592081426401555</v>
      </c>
    </row>
    <row r="47" spans="1:16" s="283" customFormat="1" ht="25.5">
      <c r="A47" s="241" t="s">
        <v>419</v>
      </c>
      <c r="B47" s="256" t="s">
        <v>227</v>
      </c>
      <c r="C47" s="238">
        <v>1700</v>
      </c>
      <c r="D47" s="257" t="s">
        <v>231</v>
      </c>
      <c r="E47" s="257" t="s">
        <v>232</v>
      </c>
      <c r="F47" s="257" t="s">
        <v>444</v>
      </c>
      <c r="G47" s="286" t="s">
        <v>235</v>
      </c>
      <c r="H47" s="256" t="s">
        <v>239</v>
      </c>
      <c r="I47" s="256" t="s">
        <v>239</v>
      </c>
      <c r="J47" s="258">
        <v>25927</v>
      </c>
      <c r="K47" s="258">
        <v>12202.41</v>
      </c>
      <c r="L47" s="258">
        <v>19089.41</v>
      </c>
      <c r="M47" s="258"/>
      <c r="N47" s="258"/>
      <c r="O47" s="258">
        <f t="shared" si="0"/>
        <v>19040.000000000004</v>
      </c>
      <c r="P47" s="287">
        <v>0.003151758973218572</v>
      </c>
    </row>
    <row r="48" spans="1:16" s="283" customFormat="1" ht="27" customHeight="1">
      <c r="A48" s="241" t="s">
        <v>441</v>
      </c>
      <c r="B48" s="256" t="s">
        <v>445</v>
      </c>
      <c r="C48" s="238">
        <v>8890</v>
      </c>
      <c r="D48" s="257" t="s">
        <v>231</v>
      </c>
      <c r="E48" s="257" t="s">
        <v>232</v>
      </c>
      <c r="F48" s="257" t="s">
        <v>446</v>
      </c>
      <c r="G48" s="286" t="s">
        <v>447</v>
      </c>
      <c r="H48" s="256" t="s">
        <v>239</v>
      </c>
      <c r="I48" s="256" t="s">
        <v>239</v>
      </c>
      <c r="J48" s="258">
        <v>39277.25</v>
      </c>
      <c r="K48" s="258">
        <v>6705</v>
      </c>
      <c r="L48" s="258">
        <v>5354.95</v>
      </c>
      <c r="M48" s="258"/>
      <c r="N48" s="258"/>
      <c r="O48" s="258">
        <f t="shared" si="0"/>
        <v>40627.3</v>
      </c>
      <c r="P48" s="287">
        <v>0.0067251815825967905</v>
      </c>
    </row>
    <row r="49" spans="1:16" s="283" customFormat="1" ht="25.5">
      <c r="A49" s="241" t="s">
        <v>469</v>
      </c>
      <c r="B49" s="256" t="s">
        <v>448</v>
      </c>
      <c r="C49" s="238">
        <v>65000</v>
      </c>
      <c r="D49" s="257" t="s">
        <v>231</v>
      </c>
      <c r="E49" s="257" t="s">
        <v>232</v>
      </c>
      <c r="F49" s="257" t="s">
        <v>444</v>
      </c>
      <c r="G49" s="286" t="s">
        <v>449</v>
      </c>
      <c r="H49" s="256" t="s">
        <v>239</v>
      </c>
      <c r="I49" s="256" t="s">
        <v>239</v>
      </c>
      <c r="J49" s="258">
        <v>89172.15</v>
      </c>
      <c r="K49" s="258">
        <v>12427.85</v>
      </c>
      <c r="L49" s="258">
        <v>11250</v>
      </c>
      <c r="M49" s="258"/>
      <c r="N49" s="258"/>
      <c r="O49" s="258">
        <f t="shared" si="0"/>
        <v>90350</v>
      </c>
      <c r="P49" s="287">
        <v>0.014955957102431616</v>
      </c>
    </row>
    <row r="50" spans="1:16" s="283" customFormat="1" ht="25.5">
      <c r="A50" s="241" t="s">
        <v>224</v>
      </c>
      <c r="B50" s="256" t="s">
        <v>228</v>
      </c>
      <c r="C50" s="238">
        <v>550</v>
      </c>
      <c r="D50" s="257" t="s">
        <v>231</v>
      </c>
      <c r="E50" s="257" t="s">
        <v>232</v>
      </c>
      <c r="F50" s="257" t="s">
        <v>444</v>
      </c>
      <c r="G50" s="286" t="s">
        <v>236</v>
      </c>
      <c r="H50" s="256" t="s">
        <v>239</v>
      </c>
      <c r="I50" s="256" t="s">
        <v>239</v>
      </c>
      <c r="J50" s="258">
        <v>19641.02</v>
      </c>
      <c r="K50" s="258">
        <v>21034.77</v>
      </c>
      <c r="L50" s="258">
        <v>12675.29</v>
      </c>
      <c r="M50" s="258"/>
      <c r="N50" s="258"/>
      <c r="O50" s="258">
        <f t="shared" si="0"/>
        <v>28000.5</v>
      </c>
      <c r="P50" s="287">
        <v>0.004635022433277658</v>
      </c>
    </row>
    <row r="51" spans="1:16" s="283" customFormat="1" ht="25.5">
      <c r="A51" s="241" t="s">
        <v>435</v>
      </c>
      <c r="B51" s="256" t="s">
        <v>229</v>
      </c>
      <c r="C51" s="238">
        <v>2542</v>
      </c>
      <c r="D51" s="257" t="s">
        <v>231</v>
      </c>
      <c r="E51" s="257" t="s">
        <v>232</v>
      </c>
      <c r="F51" s="257" t="s">
        <v>444</v>
      </c>
      <c r="G51" s="286" t="s">
        <v>237</v>
      </c>
      <c r="H51" s="256" t="s">
        <v>239</v>
      </c>
      <c r="I51" s="256" t="s">
        <v>239</v>
      </c>
      <c r="J51" s="258">
        <v>118017.72</v>
      </c>
      <c r="K51" s="258">
        <v>75594.76</v>
      </c>
      <c r="L51" s="258">
        <v>28522.29</v>
      </c>
      <c r="M51" s="258"/>
      <c r="N51" s="258"/>
      <c r="O51" s="258">
        <f t="shared" si="0"/>
        <v>165090.18999999997</v>
      </c>
      <c r="P51" s="287">
        <v>0.027327966792166952</v>
      </c>
    </row>
    <row r="52" spans="1:16" s="283" customFormat="1" ht="30" customHeight="1">
      <c r="A52" s="241" t="s">
        <v>420</v>
      </c>
      <c r="B52" s="256" t="s">
        <v>230</v>
      </c>
      <c r="C52" s="238">
        <v>570</v>
      </c>
      <c r="D52" s="257" t="s">
        <v>231</v>
      </c>
      <c r="E52" s="257" t="s">
        <v>232</v>
      </c>
      <c r="F52" s="257" t="s">
        <v>450</v>
      </c>
      <c r="G52" s="286" t="s">
        <v>238</v>
      </c>
      <c r="H52" s="256" t="s">
        <v>239</v>
      </c>
      <c r="I52" s="256" t="s">
        <v>239</v>
      </c>
      <c r="J52" s="258">
        <v>8054.28</v>
      </c>
      <c r="K52" s="258">
        <v>2718.54</v>
      </c>
      <c r="L52" s="258">
        <v>2963.82</v>
      </c>
      <c r="M52" s="258"/>
      <c r="N52" s="258"/>
      <c r="O52" s="258">
        <f>J52+K52-L52+M52-N52</f>
        <v>7809</v>
      </c>
      <c r="P52" s="287">
        <v>0.0012926515662743604</v>
      </c>
    </row>
    <row r="53" spans="1:16" s="283" customFormat="1" ht="25.5">
      <c r="A53" s="241" t="s">
        <v>477</v>
      </c>
      <c r="B53" s="256" t="s">
        <v>451</v>
      </c>
      <c r="C53" s="238">
        <v>10657</v>
      </c>
      <c r="D53" s="257" t="s">
        <v>231</v>
      </c>
      <c r="E53" s="257" t="s">
        <v>232</v>
      </c>
      <c r="F53" s="257" t="s">
        <v>444</v>
      </c>
      <c r="G53" s="286" t="s">
        <v>452</v>
      </c>
      <c r="H53" s="256" t="s">
        <v>239</v>
      </c>
      <c r="I53" s="256" t="s">
        <v>239</v>
      </c>
      <c r="J53" s="258">
        <v>337321.44</v>
      </c>
      <c r="K53" s="258">
        <v>69062.67</v>
      </c>
      <c r="L53" s="258">
        <v>51186.3</v>
      </c>
      <c r="M53" s="258"/>
      <c r="N53" s="258"/>
      <c r="O53" s="258">
        <f aca="true" t="shared" si="1" ref="O53:O70">J53+K53-L53+M53-N53</f>
        <v>355197.81</v>
      </c>
      <c r="P53" s="287">
        <v>0.05879715782222086</v>
      </c>
    </row>
    <row r="54" spans="1:16" s="283" customFormat="1" ht="27.75" customHeight="1">
      <c r="A54" s="241" t="s">
        <v>421</v>
      </c>
      <c r="B54" s="256" t="s">
        <v>407</v>
      </c>
      <c r="C54" s="238">
        <v>370</v>
      </c>
      <c r="D54" s="257" t="s">
        <v>231</v>
      </c>
      <c r="E54" s="257" t="s">
        <v>232</v>
      </c>
      <c r="F54" s="257" t="s">
        <v>450</v>
      </c>
      <c r="G54" s="286" t="s">
        <v>422</v>
      </c>
      <c r="H54" s="256" t="s">
        <v>239</v>
      </c>
      <c r="I54" s="256" t="s">
        <v>239</v>
      </c>
      <c r="J54" s="258">
        <v>2709.18</v>
      </c>
      <c r="K54" s="258">
        <v>1670.69</v>
      </c>
      <c r="L54" s="258">
        <v>1976.72</v>
      </c>
      <c r="M54" s="258"/>
      <c r="N54" s="258"/>
      <c r="O54" s="258">
        <f>J54+K54-L54+M54-N54</f>
        <v>2403.1499999999996</v>
      </c>
      <c r="P54" s="287">
        <v>0.000397801973555158</v>
      </c>
    </row>
    <row r="55" spans="1:16" s="283" customFormat="1" ht="25.5">
      <c r="A55" s="241" t="s">
        <v>402</v>
      </c>
      <c r="B55" s="256" t="s">
        <v>408</v>
      </c>
      <c r="C55" s="238">
        <v>10289</v>
      </c>
      <c r="D55" s="257" t="s">
        <v>231</v>
      </c>
      <c r="E55" s="257" t="s">
        <v>232</v>
      </c>
      <c r="F55" s="257" t="s">
        <v>444</v>
      </c>
      <c r="G55" s="286" t="s">
        <v>423</v>
      </c>
      <c r="H55" s="256" t="s">
        <v>239</v>
      </c>
      <c r="I55" s="256" t="s">
        <v>239</v>
      </c>
      <c r="J55" s="258">
        <v>54731.64</v>
      </c>
      <c r="K55" s="258">
        <v>36256.35</v>
      </c>
      <c r="L55" s="258">
        <v>8470.21</v>
      </c>
      <c r="M55" s="258"/>
      <c r="N55" s="258"/>
      <c r="O55" s="258">
        <f t="shared" si="1"/>
        <v>82517.78</v>
      </c>
      <c r="P55" s="287">
        <v>0.01365946184690525</v>
      </c>
    </row>
    <row r="56" spans="1:16" s="283" customFormat="1" ht="25.5">
      <c r="A56" s="241" t="s">
        <v>403</v>
      </c>
      <c r="B56" s="256" t="s">
        <v>409</v>
      </c>
      <c r="C56" s="238">
        <v>5980</v>
      </c>
      <c r="D56" s="257" t="s">
        <v>231</v>
      </c>
      <c r="E56" s="257" t="s">
        <v>232</v>
      </c>
      <c r="F56" s="257" t="s">
        <v>444</v>
      </c>
      <c r="G56" s="286" t="s">
        <v>424</v>
      </c>
      <c r="H56" s="256" t="s">
        <v>239</v>
      </c>
      <c r="I56" s="256" t="s">
        <v>239</v>
      </c>
      <c r="J56" s="258">
        <v>7468.1</v>
      </c>
      <c r="K56" s="258">
        <v>3751.03</v>
      </c>
      <c r="L56" s="258">
        <v>3504.93</v>
      </c>
      <c r="M56" s="258"/>
      <c r="N56" s="258"/>
      <c r="O56" s="258">
        <f t="shared" si="1"/>
        <v>7714.200000000001</v>
      </c>
      <c r="P56" s="287">
        <v>0.0012769589848320747</v>
      </c>
    </row>
    <row r="57" spans="1:16" s="283" customFormat="1" ht="27.75" customHeight="1">
      <c r="A57" s="241" t="s">
        <v>425</v>
      </c>
      <c r="B57" s="256" t="s">
        <v>410</v>
      </c>
      <c r="C57" s="238">
        <v>200</v>
      </c>
      <c r="D57" s="257" t="s">
        <v>231</v>
      </c>
      <c r="E57" s="257" t="s">
        <v>232</v>
      </c>
      <c r="F57" s="257" t="s">
        <v>453</v>
      </c>
      <c r="G57" s="286" t="s">
        <v>426</v>
      </c>
      <c r="H57" s="256" t="s">
        <v>239</v>
      </c>
      <c r="I57" s="256" t="s">
        <v>239</v>
      </c>
      <c r="J57" s="258">
        <v>754.71</v>
      </c>
      <c r="K57" s="258">
        <v>460</v>
      </c>
      <c r="L57" s="258">
        <v>692.71</v>
      </c>
      <c r="M57" s="258"/>
      <c r="N57" s="258"/>
      <c r="O57" s="258">
        <f t="shared" si="1"/>
        <v>522</v>
      </c>
      <c r="P57" s="287">
        <v>8.640851806828226E-05</v>
      </c>
    </row>
    <row r="58" spans="1:16" s="283" customFormat="1" ht="24" customHeight="1">
      <c r="A58" s="241" t="s">
        <v>438</v>
      </c>
      <c r="B58" s="256" t="s">
        <v>412</v>
      </c>
      <c r="C58" s="238">
        <v>430</v>
      </c>
      <c r="D58" s="257" t="s">
        <v>231</v>
      </c>
      <c r="E58" s="257" t="s">
        <v>232</v>
      </c>
      <c r="F58" s="257" t="s">
        <v>450</v>
      </c>
      <c r="G58" s="286" t="s">
        <v>427</v>
      </c>
      <c r="H58" s="256" t="s">
        <v>239</v>
      </c>
      <c r="I58" s="256" t="s">
        <v>239</v>
      </c>
      <c r="J58" s="258">
        <v>38788.2</v>
      </c>
      <c r="K58" s="258">
        <v>18489.59</v>
      </c>
      <c r="L58" s="258">
        <v>14557.29</v>
      </c>
      <c r="M58" s="258"/>
      <c r="N58" s="258"/>
      <c r="O58" s="258">
        <f t="shared" si="1"/>
        <v>42720.49999999999</v>
      </c>
      <c r="P58" s="287">
        <v>0.0070716764293794095</v>
      </c>
    </row>
    <row r="59" spans="1:16" s="283" customFormat="1" ht="30.75" customHeight="1">
      <c r="A59" s="241" t="s">
        <v>405</v>
      </c>
      <c r="B59" s="256" t="s">
        <v>413</v>
      </c>
      <c r="C59" s="238">
        <v>17097</v>
      </c>
      <c r="D59" s="257" t="s">
        <v>231</v>
      </c>
      <c r="E59" s="257" t="s">
        <v>232</v>
      </c>
      <c r="F59" s="257" t="s">
        <v>450</v>
      </c>
      <c r="G59" s="286" t="s">
        <v>428</v>
      </c>
      <c r="H59" s="256" t="s">
        <v>239</v>
      </c>
      <c r="I59" s="256" t="s">
        <v>239</v>
      </c>
      <c r="J59" s="258">
        <v>97603.15</v>
      </c>
      <c r="K59" s="258">
        <v>23715.54</v>
      </c>
      <c r="L59" s="258">
        <v>15317.29</v>
      </c>
      <c r="M59" s="258"/>
      <c r="N59" s="258"/>
      <c r="O59" s="258">
        <f t="shared" si="1"/>
        <v>106001.4</v>
      </c>
      <c r="P59" s="287">
        <v>0.01754678905586823</v>
      </c>
    </row>
    <row r="60" spans="1:16" s="283" customFormat="1" ht="25.5">
      <c r="A60" s="241" t="s">
        <v>454</v>
      </c>
      <c r="B60" s="256" t="s">
        <v>455</v>
      </c>
      <c r="C60" s="238">
        <v>5400</v>
      </c>
      <c r="D60" s="257" t="s">
        <v>231</v>
      </c>
      <c r="E60" s="257" t="s">
        <v>232</v>
      </c>
      <c r="F60" s="257" t="s">
        <v>444</v>
      </c>
      <c r="G60" s="286" t="s">
        <v>456</v>
      </c>
      <c r="H60" s="256" t="s">
        <v>239</v>
      </c>
      <c r="I60" s="256" t="s">
        <v>239</v>
      </c>
      <c r="J60" s="258">
        <v>17569.57</v>
      </c>
      <c r="K60" s="258">
        <v>3373.54</v>
      </c>
      <c r="L60" s="258">
        <v>1341.11</v>
      </c>
      <c r="M60" s="258"/>
      <c r="N60" s="258"/>
      <c r="O60" s="258">
        <f t="shared" si="1"/>
        <v>19602</v>
      </c>
      <c r="P60" s="287">
        <v>0.003244788833667565</v>
      </c>
    </row>
    <row r="61" spans="1:16" s="283" customFormat="1" ht="25.5">
      <c r="A61" s="240" t="s">
        <v>429</v>
      </c>
      <c r="B61" s="256" t="s">
        <v>414</v>
      </c>
      <c r="C61" s="238">
        <v>288</v>
      </c>
      <c r="D61" s="257" t="s">
        <v>231</v>
      </c>
      <c r="E61" s="257" t="s">
        <v>232</v>
      </c>
      <c r="F61" s="257" t="s">
        <v>444</v>
      </c>
      <c r="G61" s="286" t="s">
        <v>430</v>
      </c>
      <c r="H61" s="256" t="s">
        <v>239</v>
      </c>
      <c r="I61" s="256" t="s">
        <v>239</v>
      </c>
      <c r="J61" s="258">
        <v>17884.4</v>
      </c>
      <c r="K61" s="258">
        <v>17289.16</v>
      </c>
      <c r="L61" s="258">
        <v>8582.52</v>
      </c>
      <c r="M61" s="258"/>
      <c r="N61" s="258"/>
      <c r="O61" s="258">
        <f t="shared" si="1"/>
        <v>26591.039999999997</v>
      </c>
      <c r="P61" s="287">
        <v>0.004401709502479724</v>
      </c>
    </row>
    <row r="62" spans="1:16" s="283" customFormat="1" ht="25.5">
      <c r="A62" s="240" t="s">
        <v>431</v>
      </c>
      <c r="B62" s="256" t="s">
        <v>415</v>
      </c>
      <c r="C62" s="238">
        <v>3000</v>
      </c>
      <c r="D62" s="257" t="s">
        <v>231</v>
      </c>
      <c r="E62" s="257" t="s">
        <v>232</v>
      </c>
      <c r="F62" s="257" t="s">
        <v>444</v>
      </c>
      <c r="G62" s="286" t="s">
        <v>432</v>
      </c>
      <c r="H62" s="256" t="s">
        <v>239</v>
      </c>
      <c r="I62" s="256" t="s">
        <v>239</v>
      </c>
      <c r="J62" s="258">
        <v>4695.7</v>
      </c>
      <c r="K62" s="258">
        <v>1664.3</v>
      </c>
      <c r="L62" s="258">
        <v>2190</v>
      </c>
      <c r="M62" s="258"/>
      <c r="N62" s="258"/>
      <c r="O62" s="258">
        <f t="shared" si="1"/>
        <v>4170</v>
      </c>
      <c r="P62" s="287">
        <v>0.0006902749431891514</v>
      </c>
    </row>
    <row r="63" spans="1:16" s="283" customFormat="1" ht="25.5">
      <c r="A63" s="240" t="s">
        <v>474</v>
      </c>
      <c r="B63" s="256" t="s">
        <v>480</v>
      </c>
      <c r="C63" s="238">
        <v>18000</v>
      </c>
      <c r="D63" s="257" t="s">
        <v>231</v>
      </c>
      <c r="E63" s="257" t="s">
        <v>232</v>
      </c>
      <c r="F63" s="257" t="s">
        <v>444</v>
      </c>
      <c r="G63" s="286" t="s">
        <v>481</v>
      </c>
      <c r="H63" s="256"/>
      <c r="I63" s="256"/>
      <c r="J63" s="258">
        <v>62280</v>
      </c>
      <c r="K63" s="258">
        <v>16200</v>
      </c>
      <c r="L63" s="258">
        <v>1080</v>
      </c>
      <c r="M63" s="258"/>
      <c r="N63" s="258"/>
      <c r="O63" s="258">
        <f t="shared" si="1"/>
        <v>77400</v>
      </c>
      <c r="P63" s="287">
        <v>0.012812297506676335</v>
      </c>
    </row>
    <row r="64" spans="1:16" s="283" customFormat="1" ht="25.5">
      <c r="A64" s="241" t="s">
        <v>478</v>
      </c>
      <c r="B64" s="256" t="s">
        <v>482</v>
      </c>
      <c r="C64" s="238">
        <v>8000</v>
      </c>
      <c r="D64" s="257" t="s">
        <v>231</v>
      </c>
      <c r="E64" s="257" t="s">
        <v>232</v>
      </c>
      <c r="F64" s="257" t="s">
        <v>444</v>
      </c>
      <c r="G64" s="286" t="s">
        <v>483</v>
      </c>
      <c r="H64" s="256"/>
      <c r="I64" s="256"/>
      <c r="J64" s="258">
        <v>77879.36</v>
      </c>
      <c r="K64" s="258">
        <v>15040.64</v>
      </c>
      <c r="L64" s="258">
        <v>7880</v>
      </c>
      <c r="M64" s="258"/>
      <c r="N64" s="258"/>
      <c r="O64" s="258">
        <f t="shared" si="1"/>
        <v>85040</v>
      </c>
      <c r="P64" s="287">
        <v>0.01407697390139219</v>
      </c>
    </row>
    <row r="65" spans="1:16" s="283" customFormat="1" ht="25.5">
      <c r="A65" s="240" t="s">
        <v>470</v>
      </c>
      <c r="B65" s="256" t="s">
        <v>484</v>
      </c>
      <c r="C65" s="238">
        <v>9145</v>
      </c>
      <c r="D65" s="257" t="s">
        <v>231</v>
      </c>
      <c r="E65" s="257" t="s">
        <v>232</v>
      </c>
      <c r="F65" s="257" t="s">
        <v>444</v>
      </c>
      <c r="G65" s="286" t="s">
        <v>485</v>
      </c>
      <c r="H65" s="256"/>
      <c r="I65" s="256"/>
      <c r="J65" s="258">
        <v>120706.72</v>
      </c>
      <c r="K65" s="258">
        <v>45107.13</v>
      </c>
      <c r="L65" s="258">
        <v>17253.32</v>
      </c>
      <c r="M65" s="258"/>
      <c r="N65" s="258"/>
      <c r="O65" s="258">
        <f t="shared" si="1"/>
        <v>148560.53</v>
      </c>
      <c r="P65" s="287">
        <v>0.024591753334748254</v>
      </c>
    </row>
    <row r="66" spans="1:16" s="283" customFormat="1" ht="25.5">
      <c r="A66" s="240" t="s">
        <v>472</v>
      </c>
      <c r="B66" s="256" t="s">
        <v>486</v>
      </c>
      <c r="C66" s="238">
        <v>9000</v>
      </c>
      <c r="D66" s="257" t="s">
        <v>231</v>
      </c>
      <c r="E66" s="257" t="s">
        <v>232</v>
      </c>
      <c r="F66" s="257" t="s">
        <v>444</v>
      </c>
      <c r="G66" s="286" t="s">
        <v>487</v>
      </c>
      <c r="H66" s="256"/>
      <c r="I66" s="256"/>
      <c r="J66" s="258">
        <v>84633.59</v>
      </c>
      <c r="K66" s="258">
        <v>49275</v>
      </c>
      <c r="L66" s="258">
        <v>8628.59</v>
      </c>
      <c r="M66" s="258"/>
      <c r="N66" s="258"/>
      <c r="O66" s="258">
        <f t="shared" si="1"/>
        <v>125280</v>
      </c>
      <c r="P66" s="287">
        <v>0.02073804433638774</v>
      </c>
    </row>
    <row r="67" spans="1:16" s="283" customFormat="1" ht="25.5">
      <c r="A67" s="240" t="s">
        <v>475</v>
      </c>
      <c r="B67" s="256" t="s">
        <v>488</v>
      </c>
      <c r="C67" s="238">
        <v>500</v>
      </c>
      <c r="D67" s="257" t="s">
        <v>231</v>
      </c>
      <c r="E67" s="257" t="s">
        <v>232</v>
      </c>
      <c r="F67" s="257" t="s">
        <v>444</v>
      </c>
      <c r="G67" s="286" t="s">
        <v>489</v>
      </c>
      <c r="H67" s="256"/>
      <c r="I67" s="256"/>
      <c r="J67" s="258">
        <v>46388.75</v>
      </c>
      <c r="K67" s="258">
        <v>515</v>
      </c>
      <c r="L67" s="258">
        <v>42923.75</v>
      </c>
      <c r="M67" s="258"/>
      <c r="N67" s="258"/>
      <c r="O67" s="258">
        <f t="shared" si="1"/>
        <v>3980</v>
      </c>
      <c r="P67" s="287">
        <v>0.0006588235668807728</v>
      </c>
    </row>
    <row r="68" spans="1:16" s="283" customFormat="1" ht="25.5">
      <c r="A68" s="241" t="s">
        <v>479</v>
      </c>
      <c r="B68" s="256" t="s">
        <v>488</v>
      </c>
      <c r="C68" s="238">
        <v>6500</v>
      </c>
      <c r="D68" s="257" t="s">
        <v>231</v>
      </c>
      <c r="E68" s="257" t="s">
        <v>232</v>
      </c>
      <c r="F68" s="257" t="s">
        <v>444</v>
      </c>
      <c r="G68" s="286" t="s">
        <v>489</v>
      </c>
      <c r="H68" s="256"/>
      <c r="I68" s="256"/>
      <c r="J68" s="258">
        <v>43071.8</v>
      </c>
      <c r="K68" s="258"/>
      <c r="L68" s="258"/>
      <c r="M68" s="258"/>
      <c r="N68" s="258"/>
      <c r="O68" s="258">
        <f t="shared" si="1"/>
        <v>43071.8</v>
      </c>
      <c r="P68" s="287">
        <v>0.007129828368838007</v>
      </c>
    </row>
    <row r="69" spans="1:16" s="283" customFormat="1" ht="25.5">
      <c r="A69" s="241" t="s">
        <v>473</v>
      </c>
      <c r="B69" s="256" t="s">
        <v>490</v>
      </c>
      <c r="C69" s="238">
        <v>18032</v>
      </c>
      <c r="D69" s="257" t="s">
        <v>231</v>
      </c>
      <c r="E69" s="257" t="s">
        <v>232</v>
      </c>
      <c r="F69" s="257" t="s">
        <v>491</v>
      </c>
      <c r="G69" s="286" t="s">
        <v>492</v>
      </c>
      <c r="H69" s="256"/>
      <c r="I69" s="256"/>
      <c r="J69" s="258">
        <v>80996.14</v>
      </c>
      <c r="K69" s="258">
        <v>55686.42</v>
      </c>
      <c r="L69" s="258">
        <v>3786.72</v>
      </c>
      <c r="M69" s="258"/>
      <c r="N69" s="258"/>
      <c r="O69" s="258">
        <f t="shared" si="1"/>
        <v>132895.84</v>
      </c>
      <c r="P69" s="287">
        <v>0.02199872144030565</v>
      </c>
    </row>
    <row r="70" spans="1:16" s="283" customFormat="1" ht="38.25">
      <c r="A70" s="241" t="s">
        <v>406</v>
      </c>
      <c r="B70" s="256" t="s">
        <v>416</v>
      </c>
      <c r="C70" s="239">
        <v>89811.3961</v>
      </c>
      <c r="D70" s="257" t="s">
        <v>231</v>
      </c>
      <c r="E70" s="257" t="s">
        <v>232</v>
      </c>
      <c r="F70" s="257" t="s">
        <v>457</v>
      </c>
      <c r="G70" s="286" t="s">
        <v>433</v>
      </c>
      <c r="H70" s="256" t="s">
        <v>239</v>
      </c>
      <c r="I70" s="256" t="s">
        <v>239</v>
      </c>
      <c r="J70" s="258">
        <v>90000</v>
      </c>
      <c r="K70" s="258">
        <v>10795.33</v>
      </c>
      <c r="L70" s="258">
        <v>4984.53</v>
      </c>
      <c r="M70" s="258"/>
      <c r="N70" s="258"/>
      <c r="O70" s="258">
        <f t="shared" si="1"/>
        <v>95810.8</v>
      </c>
      <c r="P70" s="287">
        <v>0.015859902764246318</v>
      </c>
    </row>
    <row r="71" spans="1:16" s="283" customFormat="1" ht="12.75">
      <c r="A71" s="84" t="s">
        <v>206</v>
      </c>
      <c r="B71" s="256"/>
      <c r="C71" s="76"/>
      <c r="D71" s="76"/>
      <c r="E71" s="76"/>
      <c r="F71" s="76"/>
      <c r="G71" s="76"/>
      <c r="H71" s="256"/>
      <c r="I71" s="256"/>
      <c r="J71" s="288">
        <f>SUM(J43:J70)</f>
        <v>1822703.01</v>
      </c>
      <c r="K71" s="288">
        <f>SUM(K43:K70)</f>
        <v>627715.04</v>
      </c>
      <c r="L71" s="288">
        <f>SUM(L43:L70)</f>
        <v>355346.73000000004</v>
      </c>
      <c r="M71" s="288"/>
      <c r="N71" s="288"/>
      <c r="O71" s="288">
        <f>SUM(O43:O70)</f>
        <v>2095071.32</v>
      </c>
      <c r="P71" s="289">
        <v>0.34680461304321836</v>
      </c>
    </row>
    <row r="72" spans="1:16" s="280" customFormat="1" ht="29.25" customHeight="1">
      <c r="A72" s="65" t="s">
        <v>207</v>
      </c>
      <c r="B72" s="256"/>
      <c r="C72" s="65" t="s">
        <v>108</v>
      </c>
      <c r="D72" s="65" t="s">
        <v>108</v>
      </c>
      <c r="E72" s="65"/>
      <c r="F72" s="65" t="s">
        <v>108</v>
      </c>
      <c r="G72" s="65"/>
      <c r="H72" s="65"/>
      <c r="I72" s="256"/>
      <c r="J72" s="258" t="s">
        <v>108</v>
      </c>
      <c r="K72" s="258" t="s">
        <v>108</v>
      </c>
      <c r="L72" s="258"/>
      <c r="M72" s="234"/>
      <c r="N72" s="234" t="s">
        <v>108</v>
      </c>
      <c r="O72" s="258" t="s">
        <v>108</v>
      </c>
      <c r="P72" s="287"/>
    </row>
    <row r="73" spans="1:16" s="280" customFormat="1" ht="15" customHeight="1">
      <c r="A73" s="65" t="s">
        <v>208</v>
      </c>
      <c r="B73" s="256"/>
      <c r="C73" s="65" t="s">
        <v>108</v>
      </c>
      <c r="D73" s="65" t="s">
        <v>108</v>
      </c>
      <c r="E73" s="65"/>
      <c r="F73" s="65" t="s">
        <v>108</v>
      </c>
      <c r="G73" s="65"/>
      <c r="H73" s="65"/>
      <c r="I73" s="256"/>
      <c r="J73" s="258" t="s">
        <v>108</v>
      </c>
      <c r="K73" s="258" t="s">
        <v>108</v>
      </c>
      <c r="L73" s="258"/>
      <c r="M73" s="234"/>
      <c r="N73" s="234" t="s">
        <v>108</v>
      </c>
      <c r="O73" s="258" t="s">
        <v>108</v>
      </c>
      <c r="P73" s="287"/>
    </row>
    <row r="74" spans="1:16" s="283" customFormat="1" ht="18.75" customHeight="1">
      <c r="A74" s="65" t="s">
        <v>194</v>
      </c>
      <c r="B74" s="256"/>
      <c r="C74" s="85"/>
      <c r="D74" s="85"/>
      <c r="E74" s="85"/>
      <c r="F74" s="85"/>
      <c r="G74" s="85"/>
      <c r="H74" s="85"/>
      <c r="I74" s="256"/>
      <c r="J74" s="258"/>
      <c r="K74" s="258"/>
      <c r="L74" s="258"/>
      <c r="M74" s="234"/>
      <c r="N74" s="234"/>
      <c r="O74" s="258"/>
      <c r="P74" s="287"/>
    </row>
    <row r="75" spans="1:16" s="283" customFormat="1" ht="25.5">
      <c r="A75" s="241" t="s">
        <v>240</v>
      </c>
      <c r="B75" s="256" t="s">
        <v>243</v>
      </c>
      <c r="C75" s="238">
        <v>25</v>
      </c>
      <c r="D75" s="257" t="s">
        <v>231</v>
      </c>
      <c r="E75" s="257" t="s">
        <v>232</v>
      </c>
      <c r="F75" s="65" t="s">
        <v>460</v>
      </c>
      <c r="G75" s="286" t="s">
        <v>493</v>
      </c>
      <c r="H75" s="256" t="s">
        <v>239</v>
      </c>
      <c r="I75" s="256" t="s">
        <v>239</v>
      </c>
      <c r="J75" s="258">
        <v>49535.48</v>
      </c>
      <c r="K75" s="258">
        <v>2372.55</v>
      </c>
      <c r="L75" s="258">
        <v>2294.27</v>
      </c>
      <c r="M75" s="234"/>
      <c r="N75" s="234"/>
      <c r="O75" s="258">
        <f>J75+K75-L75+M75-N75</f>
        <v>49613.76000000001</v>
      </c>
      <c r="P75" s="287">
        <v>0.008212742293860958</v>
      </c>
    </row>
    <row r="76" spans="1:16" s="283" customFormat="1" ht="25.5">
      <c r="A76" s="241" t="s">
        <v>458</v>
      </c>
      <c r="B76" s="256" t="s">
        <v>459</v>
      </c>
      <c r="C76" s="238">
        <v>140</v>
      </c>
      <c r="D76" s="257" t="s">
        <v>231</v>
      </c>
      <c r="E76" s="257" t="s">
        <v>232</v>
      </c>
      <c r="F76" s="65" t="s">
        <v>460</v>
      </c>
      <c r="G76" s="286" t="s">
        <v>494</v>
      </c>
      <c r="H76" s="256" t="s">
        <v>239</v>
      </c>
      <c r="I76" s="256" t="s">
        <v>239</v>
      </c>
      <c r="J76" s="258">
        <v>275678.01</v>
      </c>
      <c r="K76" s="258">
        <v>4225.96</v>
      </c>
      <c r="L76" s="258">
        <v>3270.83</v>
      </c>
      <c r="M76" s="234"/>
      <c r="N76" s="234"/>
      <c r="O76" s="258">
        <f>J76+K76-L76+M76-N76</f>
        <v>276633.14</v>
      </c>
      <c r="P76" s="287">
        <v>0.04579206834478095</v>
      </c>
    </row>
    <row r="77" spans="1:16" s="283" customFormat="1" ht="25.5">
      <c r="A77" s="241" t="s">
        <v>461</v>
      </c>
      <c r="B77" s="256" t="s">
        <v>462</v>
      </c>
      <c r="C77" s="238">
        <v>230</v>
      </c>
      <c r="D77" s="257" t="s">
        <v>231</v>
      </c>
      <c r="E77" s="257" t="s">
        <v>232</v>
      </c>
      <c r="F77" s="65" t="s">
        <v>460</v>
      </c>
      <c r="G77" s="286" t="s">
        <v>463</v>
      </c>
      <c r="H77" s="256" t="s">
        <v>239</v>
      </c>
      <c r="I77" s="256" t="s">
        <v>239</v>
      </c>
      <c r="J77" s="258">
        <v>470132.96</v>
      </c>
      <c r="K77" s="258">
        <v>26973.95</v>
      </c>
      <c r="L77" s="258">
        <v>24595.51</v>
      </c>
      <c r="M77" s="234"/>
      <c r="N77" s="234"/>
      <c r="O77" s="258">
        <f>J77+K77-L77+M77-N77</f>
        <v>472511.4</v>
      </c>
      <c r="P77" s="287">
        <v>0.07821649395473054</v>
      </c>
    </row>
    <row r="78" spans="1:16" s="283" customFormat="1" ht="25.5">
      <c r="A78" s="241" t="s">
        <v>241</v>
      </c>
      <c r="B78" s="256" t="s">
        <v>245</v>
      </c>
      <c r="C78" s="238">
        <v>20</v>
      </c>
      <c r="D78" s="257" t="s">
        <v>231</v>
      </c>
      <c r="E78" s="257" t="s">
        <v>232</v>
      </c>
      <c r="F78" s="65" t="s">
        <v>460</v>
      </c>
      <c r="G78" s="286" t="s">
        <v>247</v>
      </c>
      <c r="H78" s="256" t="s">
        <v>239</v>
      </c>
      <c r="I78" s="256" t="s">
        <v>239</v>
      </c>
      <c r="J78" s="258">
        <v>20794.51</v>
      </c>
      <c r="K78" s="258">
        <v>2154.1</v>
      </c>
      <c r="L78" s="258">
        <v>2273.6</v>
      </c>
      <c r="M78" s="234"/>
      <c r="N78" s="234"/>
      <c r="O78" s="258">
        <f>J78+K78-L78+M78-N78</f>
        <v>20675.01</v>
      </c>
      <c r="P78" s="287">
        <v>0.0034224079983657405</v>
      </c>
    </row>
    <row r="79" spans="1:16" s="283" customFormat="1" ht="25.5">
      <c r="A79" s="241" t="s">
        <v>464</v>
      </c>
      <c r="B79" s="256" t="s">
        <v>465</v>
      </c>
      <c r="C79" s="238">
        <v>227</v>
      </c>
      <c r="D79" s="257" t="s">
        <v>231</v>
      </c>
      <c r="E79" s="257" t="s">
        <v>232</v>
      </c>
      <c r="F79" s="65" t="s">
        <v>460</v>
      </c>
      <c r="G79" s="286" t="s">
        <v>466</v>
      </c>
      <c r="H79" s="256" t="s">
        <v>239</v>
      </c>
      <c r="I79" s="256" t="s">
        <v>239</v>
      </c>
      <c r="J79" s="258">
        <v>451842.85</v>
      </c>
      <c r="K79" s="258">
        <v>41104.68</v>
      </c>
      <c r="L79" s="258">
        <v>46601.44</v>
      </c>
      <c r="M79" s="234"/>
      <c r="N79" s="234"/>
      <c r="O79" s="258">
        <f>J79+K79-L79+M79-N79</f>
        <v>446346.08999999997</v>
      </c>
      <c r="P79" s="287">
        <v>0.07388525705454432</v>
      </c>
    </row>
    <row r="80" spans="1:16" s="283" customFormat="1" ht="16.5" customHeight="1">
      <c r="A80" s="65" t="s">
        <v>195</v>
      </c>
      <c r="B80" s="256"/>
      <c r="C80" s="258"/>
      <c r="D80" s="85"/>
      <c r="E80" s="85"/>
      <c r="F80" s="85"/>
      <c r="G80" s="85"/>
      <c r="H80" s="85"/>
      <c r="I80" s="256"/>
      <c r="J80" s="258"/>
      <c r="K80" s="258"/>
      <c r="L80" s="258"/>
      <c r="M80" s="234"/>
      <c r="N80" s="234"/>
      <c r="O80" s="258"/>
      <c r="P80" s="287"/>
    </row>
    <row r="81" spans="1:16" s="283" customFormat="1" ht="9.75" customHeight="1">
      <c r="A81" s="65"/>
      <c r="B81" s="256"/>
      <c r="C81" s="258"/>
      <c r="D81" s="85"/>
      <c r="E81" s="85"/>
      <c r="F81" s="85"/>
      <c r="G81" s="85"/>
      <c r="H81" s="85"/>
      <c r="I81" s="256"/>
      <c r="J81" s="258"/>
      <c r="K81" s="258"/>
      <c r="L81" s="258"/>
      <c r="M81" s="234"/>
      <c r="N81" s="234"/>
      <c r="O81" s="258"/>
      <c r="P81" s="287"/>
    </row>
    <row r="82" spans="1:16" s="283" customFormat="1" ht="9.75" customHeight="1">
      <c r="A82" s="65"/>
      <c r="B82" s="256"/>
      <c r="C82" s="258"/>
      <c r="D82" s="85"/>
      <c r="E82" s="85"/>
      <c r="F82" s="85"/>
      <c r="G82" s="85"/>
      <c r="H82" s="85"/>
      <c r="I82" s="256"/>
      <c r="J82" s="258"/>
      <c r="K82" s="258"/>
      <c r="L82" s="258"/>
      <c r="M82" s="234"/>
      <c r="N82" s="234"/>
      <c r="O82" s="258"/>
      <c r="P82" s="287"/>
    </row>
    <row r="83" spans="1:16" s="283" customFormat="1" ht="9.75" customHeight="1">
      <c r="A83" s="65"/>
      <c r="B83" s="256"/>
      <c r="C83" s="258"/>
      <c r="D83" s="85"/>
      <c r="E83" s="85"/>
      <c r="F83" s="85"/>
      <c r="G83" s="85"/>
      <c r="H83" s="85"/>
      <c r="I83" s="256"/>
      <c r="J83" s="258"/>
      <c r="K83" s="258"/>
      <c r="L83" s="258"/>
      <c r="M83" s="234"/>
      <c r="N83" s="234"/>
      <c r="O83" s="258"/>
      <c r="P83" s="287"/>
    </row>
    <row r="84" spans="1:16" s="283" customFormat="1" ht="15.75" customHeight="1">
      <c r="A84" s="65" t="s">
        <v>196</v>
      </c>
      <c r="B84" s="256"/>
      <c r="C84" s="258"/>
      <c r="D84" s="85"/>
      <c r="E84" s="85"/>
      <c r="F84" s="85"/>
      <c r="G84" s="85"/>
      <c r="H84" s="85"/>
      <c r="I84" s="256"/>
      <c r="J84" s="258"/>
      <c r="K84" s="258"/>
      <c r="L84" s="258"/>
      <c r="M84" s="234"/>
      <c r="N84" s="234"/>
      <c r="O84" s="258"/>
      <c r="P84" s="287"/>
    </row>
    <row r="85" spans="1:16" s="283" customFormat="1" ht="25.5">
      <c r="A85" s="241" t="s">
        <v>242</v>
      </c>
      <c r="B85" s="256" t="s">
        <v>244</v>
      </c>
      <c r="C85" s="238">
        <v>50</v>
      </c>
      <c r="D85" s="257" t="s">
        <v>231</v>
      </c>
      <c r="E85" s="257" t="s">
        <v>232</v>
      </c>
      <c r="F85" s="65" t="s">
        <v>460</v>
      </c>
      <c r="G85" s="286" t="s">
        <v>246</v>
      </c>
      <c r="H85" s="256" t="s">
        <v>239</v>
      </c>
      <c r="I85" s="256" t="s">
        <v>239</v>
      </c>
      <c r="J85" s="258">
        <v>97904.47</v>
      </c>
      <c r="K85" s="258">
        <v>9451.97</v>
      </c>
      <c r="L85" s="258">
        <v>7801.29</v>
      </c>
      <c r="M85" s="258">
        <v>20.98</v>
      </c>
      <c r="N85" s="234"/>
      <c r="O85" s="258">
        <f>J85+K85-L85+M85-N85</f>
        <v>99576.13</v>
      </c>
      <c r="P85" s="287">
        <v>0.01648319124190541</v>
      </c>
    </row>
    <row r="86" spans="1:16" s="283" customFormat="1" ht="12.75">
      <c r="A86" s="65"/>
      <c r="B86" s="256"/>
      <c r="C86" s="258"/>
      <c r="D86" s="85"/>
      <c r="E86" s="85"/>
      <c r="F86" s="85"/>
      <c r="G86" s="85"/>
      <c r="H86" s="85"/>
      <c r="I86" s="256"/>
      <c r="J86" s="258"/>
      <c r="K86" s="258"/>
      <c r="L86" s="258"/>
      <c r="M86" s="234"/>
      <c r="N86" s="234"/>
      <c r="O86" s="258"/>
      <c r="P86" s="287"/>
    </row>
    <row r="87" spans="1:16" s="283" customFormat="1" ht="14.25" customHeight="1">
      <c r="A87" s="65" t="s">
        <v>197</v>
      </c>
      <c r="B87" s="256"/>
      <c r="C87" s="85"/>
      <c r="D87" s="85"/>
      <c r="E87" s="85"/>
      <c r="F87" s="85"/>
      <c r="G87" s="85"/>
      <c r="H87" s="85"/>
      <c r="I87" s="256"/>
      <c r="J87" s="258"/>
      <c r="K87" s="258"/>
      <c r="L87" s="258"/>
      <c r="M87" s="234"/>
      <c r="N87" s="234"/>
      <c r="O87" s="258"/>
      <c r="P87" s="287"/>
    </row>
    <row r="88" spans="1:16" s="283" customFormat="1" ht="12.75">
      <c r="A88" s="85"/>
      <c r="B88" s="256"/>
      <c r="C88" s="85"/>
      <c r="D88" s="85"/>
      <c r="E88" s="85"/>
      <c r="F88" s="85"/>
      <c r="G88" s="85"/>
      <c r="H88" s="85"/>
      <c r="I88" s="256"/>
      <c r="J88" s="258"/>
      <c r="K88" s="258"/>
      <c r="L88" s="258"/>
      <c r="M88" s="234"/>
      <c r="N88" s="234"/>
      <c r="O88" s="258"/>
      <c r="P88" s="287"/>
    </row>
    <row r="89" spans="1:16" s="283" customFormat="1" ht="12.75">
      <c r="A89" s="85"/>
      <c r="B89" s="256"/>
      <c r="C89" s="85"/>
      <c r="D89" s="85"/>
      <c r="E89" s="85"/>
      <c r="F89" s="85"/>
      <c r="G89" s="85"/>
      <c r="H89" s="85"/>
      <c r="I89" s="256"/>
      <c r="J89" s="258"/>
      <c r="K89" s="258"/>
      <c r="L89" s="258"/>
      <c r="M89" s="234"/>
      <c r="N89" s="234"/>
      <c r="O89" s="258"/>
      <c r="P89" s="287"/>
    </row>
    <row r="90" spans="1:16" s="283" customFormat="1" ht="12.75">
      <c r="A90" s="84" t="s">
        <v>209</v>
      </c>
      <c r="B90" s="256"/>
      <c r="C90" s="250">
        <f>SUM(C75:C85)</f>
        <v>692</v>
      </c>
      <c r="D90" s="85"/>
      <c r="E90" s="85"/>
      <c r="F90" s="85"/>
      <c r="G90" s="85"/>
      <c r="H90" s="85"/>
      <c r="I90" s="256"/>
      <c r="J90" s="288">
        <f aca="true" t="shared" si="2" ref="J90:O90">SUM(J75:J89)</f>
        <v>1365888.28</v>
      </c>
      <c r="K90" s="288">
        <f t="shared" si="2"/>
        <v>86283.20999999999</v>
      </c>
      <c r="L90" s="288">
        <f t="shared" si="2"/>
        <v>86836.93999999999</v>
      </c>
      <c r="M90" s="288">
        <f t="shared" si="2"/>
        <v>20.98</v>
      </c>
      <c r="N90" s="288">
        <f t="shared" si="2"/>
        <v>0</v>
      </c>
      <c r="O90" s="288">
        <f t="shared" si="2"/>
        <v>1365355.5299999998</v>
      </c>
      <c r="P90" s="289">
        <v>0.2260121608881879</v>
      </c>
    </row>
    <row r="91" spans="1:16" s="280" customFormat="1" ht="29.25" customHeight="1">
      <c r="A91" s="65" t="s">
        <v>210</v>
      </c>
      <c r="B91" s="256"/>
      <c r="C91" s="65"/>
      <c r="D91" s="65"/>
      <c r="E91" s="65"/>
      <c r="F91" s="65"/>
      <c r="G91" s="65"/>
      <c r="H91" s="65"/>
      <c r="I91" s="256"/>
      <c r="J91" s="258"/>
      <c r="K91" s="258"/>
      <c r="L91" s="258"/>
      <c r="M91" s="234"/>
      <c r="N91" s="234"/>
      <c r="O91" s="258"/>
      <c r="P91" s="258"/>
    </row>
    <row r="92" spans="1:16" s="283" customFormat="1" ht="12.75">
      <c r="A92" s="65" t="s">
        <v>211</v>
      </c>
      <c r="B92" s="256"/>
      <c r="C92" s="85"/>
      <c r="D92" s="85"/>
      <c r="E92" s="85"/>
      <c r="F92" s="85"/>
      <c r="G92" s="85"/>
      <c r="H92" s="85"/>
      <c r="I92" s="256"/>
      <c r="J92" s="258"/>
      <c r="K92" s="258"/>
      <c r="L92" s="258"/>
      <c r="M92" s="234"/>
      <c r="N92" s="234"/>
      <c r="O92" s="258"/>
      <c r="P92" s="258"/>
    </row>
    <row r="93" spans="1:16" s="283" customFormat="1" ht="12.75">
      <c r="A93" s="86"/>
      <c r="B93" s="256"/>
      <c r="C93" s="85"/>
      <c r="D93" s="85"/>
      <c r="E93" s="85"/>
      <c r="F93" s="85"/>
      <c r="G93" s="85"/>
      <c r="H93" s="85"/>
      <c r="I93" s="256"/>
      <c r="J93" s="258"/>
      <c r="K93" s="258"/>
      <c r="L93" s="258"/>
      <c r="M93" s="234"/>
      <c r="N93" s="234"/>
      <c r="O93" s="258"/>
      <c r="P93" s="258"/>
    </row>
    <row r="94" spans="1:16" s="283" customFormat="1" ht="12.75">
      <c r="A94" s="65" t="s">
        <v>212</v>
      </c>
      <c r="B94" s="256"/>
      <c r="C94" s="85"/>
      <c r="D94" s="85"/>
      <c r="E94" s="85"/>
      <c r="F94" s="85"/>
      <c r="G94" s="85"/>
      <c r="H94" s="85"/>
      <c r="I94" s="256"/>
      <c r="J94" s="258"/>
      <c r="K94" s="258"/>
      <c r="L94" s="258"/>
      <c r="M94" s="234"/>
      <c r="N94" s="234"/>
      <c r="O94" s="258"/>
      <c r="P94" s="258"/>
    </row>
    <row r="95" spans="1:16" s="283" customFormat="1" ht="12.75">
      <c r="A95" s="86"/>
      <c r="B95" s="256"/>
      <c r="C95" s="85"/>
      <c r="D95" s="85"/>
      <c r="E95" s="85"/>
      <c r="F95" s="85"/>
      <c r="G95" s="85"/>
      <c r="H95" s="85"/>
      <c r="I95" s="256"/>
      <c r="J95" s="258"/>
      <c r="K95" s="258"/>
      <c r="L95" s="258"/>
      <c r="M95" s="234"/>
      <c r="N95" s="234"/>
      <c r="O95" s="258"/>
      <c r="P95" s="258"/>
    </row>
    <row r="96" spans="1:16" s="283" customFormat="1" ht="12.75">
      <c r="A96" s="65" t="s">
        <v>20</v>
      </c>
      <c r="B96" s="256"/>
      <c r="C96" s="85"/>
      <c r="D96" s="85"/>
      <c r="E96" s="85"/>
      <c r="F96" s="85"/>
      <c r="G96" s="85"/>
      <c r="H96" s="85"/>
      <c r="I96" s="256"/>
      <c r="J96" s="258"/>
      <c r="K96" s="258"/>
      <c r="L96" s="258"/>
      <c r="M96" s="234"/>
      <c r="N96" s="234"/>
      <c r="O96" s="258"/>
      <c r="P96" s="258"/>
    </row>
    <row r="97" spans="1:16" s="283" customFormat="1" ht="13.5">
      <c r="A97" s="290"/>
      <c r="B97" s="256"/>
      <c r="C97" s="85"/>
      <c r="D97" s="85"/>
      <c r="E97" s="85"/>
      <c r="F97" s="85"/>
      <c r="G97" s="85"/>
      <c r="H97" s="85"/>
      <c r="I97" s="256"/>
      <c r="J97" s="258"/>
      <c r="K97" s="258"/>
      <c r="L97" s="258"/>
      <c r="M97" s="234"/>
      <c r="N97" s="234"/>
      <c r="O97" s="258"/>
      <c r="P97" s="258"/>
    </row>
    <row r="98" spans="1:16" s="283" customFormat="1" ht="12.75">
      <c r="A98" s="84" t="s">
        <v>213</v>
      </c>
      <c r="B98" s="256"/>
      <c r="C98" s="85"/>
      <c r="D98" s="85"/>
      <c r="E98" s="85"/>
      <c r="F98" s="85"/>
      <c r="G98" s="85"/>
      <c r="H98" s="85"/>
      <c r="I98" s="256"/>
      <c r="J98" s="258"/>
      <c r="K98" s="258"/>
      <c r="L98" s="258"/>
      <c r="M98" s="234"/>
      <c r="N98" s="234"/>
      <c r="O98" s="258"/>
      <c r="P98" s="258"/>
    </row>
    <row r="99" spans="1:16" s="280" customFormat="1" ht="12.75">
      <c r="A99" s="65" t="s">
        <v>214</v>
      </c>
      <c r="B99" s="256"/>
      <c r="C99" s="65" t="s">
        <v>108</v>
      </c>
      <c r="D99" s="65" t="s">
        <v>108</v>
      </c>
      <c r="E99" s="65"/>
      <c r="F99" s="65" t="s">
        <v>108</v>
      </c>
      <c r="G99" s="65"/>
      <c r="H99" s="65"/>
      <c r="I99" s="256"/>
      <c r="J99" s="258" t="s">
        <v>108</v>
      </c>
      <c r="K99" s="258" t="s">
        <v>108</v>
      </c>
      <c r="L99" s="258"/>
      <c r="M99" s="234"/>
      <c r="N99" s="234" t="s">
        <v>108</v>
      </c>
      <c r="O99" s="258" t="s">
        <v>108</v>
      </c>
      <c r="P99" s="258"/>
    </row>
    <row r="100" spans="1:16" s="280" customFormat="1" ht="12.75">
      <c r="A100" s="291"/>
      <c r="B100" s="256"/>
      <c r="C100" s="65"/>
      <c r="D100" s="65"/>
      <c r="E100" s="65"/>
      <c r="F100" s="65"/>
      <c r="G100" s="65"/>
      <c r="H100" s="65"/>
      <c r="I100" s="65"/>
      <c r="J100" s="258"/>
      <c r="K100" s="258"/>
      <c r="L100" s="258"/>
      <c r="M100" s="234"/>
      <c r="N100" s="234"/>
      <c r="O100" s="258"/>
      <c r="P100" s="258"/>
    </row>
    <row r="101" spans="1:16" s="280" customFormat="1" ht="12.75">
      <c r="A101" s="65"/>
      <c r="B101" s="256"/>
      <c r="C101" s="65"/>
      <c r="D101" s="65"/>
      <c r="E101" s="65"/>
      <c r="F101" s="65"/>
      <c r="G101" s="65"/>
      <c r="H101" s="65"/>
      <c r="I101" s="65"/>
      <c r="J101" s="258"/>
      <c r="K101" s="258"/>
      <c r="L101" s="258"/>
      <c r="M101" s="234"/>
      <c r="N101" s="234"/>
      <c r="O101" s="258"/>
      <c r="P101" s="258"/>
    </row>
    <row r="102" spans="1:16" s="280" customFormat="1" ht="12.75">
      <c r="A102" s="65"/>
      <c r="B102" s="256"/>
      <c r="C102" s="65"/>
      <c r="D102" s="65"/>
      <c r="E102" s="65"/>
      <c r="F102" s="65"/>
      <c r="G102" s="65"/>
      <c r="H102" s="65"/>
      <c r="I102" s="65"/>
      <c r="J102" s="258"/>
      <c r="K102" s="258"/>
      <c r="L102" s="258"/>
      <c r="M102" s="234"/>
      <c r="N102" s="234"/>
      <c r="O102" s="258"/>
      <c r="P102" s="258"/>
    </row>
    <row r="103" spans="1:16" s="280" customFormat="1" ht="12.75">
      <c r="A103" s="84" t="s">
        <v>215</v>
      </c>
      <c r="B103" s="256"/>
      <c r="C103" s="65"/>
      <c r="D103" s="65"/>
      <c r="E103" s="65"/>
      <c r="F103" s="65"/>
      <c r="G103" s="65"/>
      <c r="H103" s="65"/>
      <c r="I103" s="65"/>
      <c r="J103" s="258"/>
      <c r="K103" s="258"/>
      <c r="L103" s="258"/>
      <c r="M103" s="234"/>
      <c r="N103" s="234"/>
      <c r="O103" s="258"/>
      <c r="P103" s="258"/>
    </row>
    <row r="104" spans="1:18" s="280" customFormat="1" ht="12.75">
      <c r="A104" s="292" t="s">
        <v>216</v>
      </c>
      <c r="B104" s="256"/>
      <c r="C104" s="65" t="s">
        <v>108</v>
      </c>
      <c r="D104" s="65" t="s">
        <v>108</v>
      </c>
      <c r="E104" s="65"/>
      <c r="F104" s="65" t="s">
        <v>108</v>
      </c>
      <c r="G104" s="65"/>
      <c r="H104" s="65"/>
      <c r="I104" s="65"/>
      <c r="J104" s="288">
        <f aca="true" t="shared" si="3" ref="J104:O104">SUM(J71,J72,J90)</f>
        <v>3188591.29</v>
      </c>
      <c r="K104" s="288">
        <f t="shared" si="3"/>
        <v>713998.25</v>
      </c>
      <c r="L104" s="288">
        <f t="shared" si="3"/>
        <v>442183.67000000004</v>
      </c>
      <c r="M104" s="288">
        <f t="shared" si="3"/>
        <v>20.98</v>
      </c>
      <c r="N104" s="288">
        <f t="shared" si="3"/>
        <v>0</v>
      </c>
      <c r="O104" s="288">
        <f t="shared" si="3"/>
        <v>3460426.8499999996</v>
      </c>
      <c r="P104" s="289">
        <v>0.5728167739314063</v>
      </c>
      <c r="R104" s="293"/>
    </row>
    <row r="105" spans="1:16" s="280" customFormat="1" ht="38.25" customHeight="1">
      <c r="A105" s="294" t="s">
        <v>217</v>
      </c>
      <c r="B105" s="256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258"/>
      <c r="P105" s="258"/>
    </row>
    <row r="106" spans="1:16" s="280" customFormat="1" ht="15" customHeight="1">
      <c r="A106" s="65" t="s">
        <v>191</v>
      </c>
      <c r="B106" s="256"/>
      <c r="C106" s="65" t="s">
        <v>108</v>
      </c>
      <c r="D106" s="65" t="s">
        <v>108</v>
      </c>
      <c r="E106" s="65"/>
      <c r="F106" s="65" t="s">
        <v>108</v>
      </c>
      <c r="G106" s="65"/>
      <c r="H106" s="65"/>
      <c r="I106" s="65"/>
      <c r="J106" s="65" t="s">
        <v>108</v>
      </c>
      <c r="K106" s="65" t="s">
        <v>108</v>
      </c>
      <c r="L106" s="65"/>
      <c r="M106" s="65"/>
      <c r="N106" s="65" t="s">
        <v>108</v>
      </c>
      <c r="O106" s="65" t="s">
        <v>108</v>
      </c>
      <c r="P106" s="282"/>
    </row>
    <row r="107" spans="1:16" s="283" customFormat="1" ht="12.75">
      <c r="A107" s="295"/>
      <c r="B107" s="256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285"/>
    </row>
    <row r="108" spans="1:16" s="283" customFormat="1" ht="12.75">
      <c r="A108" s="295"/>
      <c r="B108" s="256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285"/>
    </row>
    <row r="109" spans="1:16" s="283" customFormat="1" ht="12.75">
      <c r="A109" s="295"/>
      <c r="B109" s="256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285"/>
    </row>
    <row r="110" spans="1:16" s="283" customFormat="1" ht="12.75">
      <c r="A110" s="84" t="s">
        <v>206</v>
      </c>
      <c r="B110" s="256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285"/>
    </row>
    <row r="111" spans="1:16" s="280" customFormat="1" ht="27.75" customHeight="1">
      <c r="A111" s="65" t="s">
        <v>207</v>
      </c>
      <c r="B111" s="256"/>
      <c r="C111" s="65" t="s">
        <v>108</v>
      </c>
      <c r="D111" s="65" t="s">
        <v>108</v>
      </c>
      <c r="E111" s="65"/>
      <c r="F111" s="65" t="s">
        <v>108</v>
      </c>
      <c r="G111" s="65"/>
      <c r="H111" s="65"/>
      <c r="I111" s="65"/>
      <c r="J111" s="65" t="s">
        <v>108</v>
      </c>
      <c r="K111" s="65" t="s">
        <v>108</v>
      </c>
      <c r="L111" s="65"/>
      <c r="M111" s="65"/>
      <c r="N111" s="65" t="s">
        <v>108</v>
      </c>
      <c r="O111" s="65" t="s">
        <v>108</v>
      </c>
      <c r="P111" s="282"/>
    </row>
    <row r="112" spans="1:16" s="280" customFormat="1" ht="14.25" customHeight="1">
      <c r="A112" s="65" t="s">
        <v>208</v>
      </c>
      <c r="B112" s="256"/>
      <c r="C112" s="65" t="s">
        <v>108</v>
      </c>
      <c r="D112" s="65" t="s">
        <v>108</v>
      </c>
      <c r="E112" s="65"/>
      <c r="F112" s="65" t="s">
        <v>108</v>
      </c>
      <c r="G112" s="65"/>
      <c r="H112" s="65"/>
      <c r="I112" s="65"/>
      <c r="J112" s="65" t="s">
        <v>108</v>
      </c>
      <c r="K112" s="65" t="s">
        <v>108</v>
      </c>
      <c r="L112" s="65"/>
      <c r="M112" s="65"/>
      <c r="N112" s="65" t="s">
        <v>108</v>
      </c>
      <c r="O112" s="65" t="s">
        <v>108</v>
      </c>
      <c r="P112" s="282"/>
    </row>
    <row r="113" spans="1:16" s="283" customFormat="1" ht="16.5" customHeight="1">
      <c r="A113" s="65" t="s">
        <v>194</v>
      </c>
      <c r="B113" s="256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285"/>
    </row>
    <row r="114" spans="1:16" s="283" customFormat="1" ht="9.75" customHeight="1">
      <c r="A114" s="65"/>
      <c r="B114" s="256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285"/>
    </row>
    <row r="115" spans="1:16" s="283" customFormat="1" ht="9.75" customHeight="1">
      <c r="A115" s="65"/>
      <c r="B115" s="256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285"/>
    </row>
    <row r="116" spans="1:16" s="283" customFormat="1" ht="9.75" customHeight="1">
      <c r="A116" s="65"/>
      <c r="B116" s="256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285"/>
    </row>
    <row r="117" spans="1:16" s="283" customFormat="1" ht="14.25" customHeight="1">
      <c r="A117" s="65" t="s">
        <v>195</v>
      </c>
      <c r="B117" s="256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285"/>
    </row>
    <row r="118" spans="1:16" s="283" customFormat="1" ht="9.75" customHeight="1">
      <c r="A118" s="65"/>
      <c r="B118" s="256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285"/>
    </row>
    <row r="119" spans="1:16" s="283" customFormat="1" ht="9.75" customHeight="1">
      <c r="A119" s="65"/>
      <c r="B119" s="256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285"/>
    </row>
    <row r="120" spans="1:16" s="283" customFormat="1" ht="9.75" customHeight="1">
      <c r="A120" s="65"/>
      <c r="B120" s="256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285"/>
    </row>
    <row r="121" spans="1:16" s="283" customFormat="1" ht="15.75" customHeight="1">
      <c r="A121" s="65" t="s">
        <v>196</v>
      </c>
      <c r="B121" s="256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285"/>
    </row>
    <row r="122" spans="1:16" s="283" customFormat="1" ht="12.75">
      <c r="A122" s="65"/>
      <c r="B122" s="256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285"/>
    </row>
    <row r="123" spans="1:16" s="283" customFormat="1" ht="12.75">
      <c r="A123" s="65"/>
      <c r="B123" s="256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285"/>
    </row>
    <row r="124" spans="1:16" s="283" customFormat="1" ht="14.25" customHeight="1">
      <c r="A124" s="65" t="s">
        <v>197</v>
      </c>
      <c r="B124" s="6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285"/>
    </row>
    <row r="125" spans="1:16" s="283" customFormat="1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285"/>
    </row>
    <row r="126" spans="1:16" s="283" customFormat="1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285"/>
    </row>
    <row r="127" spans="1:16" s="283" customFormat="1" ht="12.75">
      <c r="A127" s="84" t="s">
        <v>209</v>
      </c>
      <c r="B127" s="29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285"/>
    </row>
    <row r="128" spans="1:16" s="280" customFormat="1" ht="28.5" customHeight="1">
      <c r="A128" s="65" t="s">
        <v>218</v>
      </c>
      <c r="B128" s="65"/>
      <c r="C128" s="65" t="s">
        <v>108</v>
      </c>
      <c r="D128" s="65" t="s">
        <v>108</v>
      </c>
      <c r="E128" s="65"/>
      <c r="F128" s="65" t="s">
        <v>108</v>
      </c>
      <c r="G128" s="65"/>
      <c r="H128" s="65"/>
      <c r="I128" s="65"/>
      <c r="J128" s="65" t="s">
        <v>108</v>
      </c>
      <c r="K128" s="65" t="s">
        <v>108</v>
      </c>
      <c r="L128" s="65"/>
      <c r="M128" s="65"/>
      <c r="N128" s="65" t="s">
        <v>108</v>
      </c>
      <c r="O128" s="65" t="s">
        <v>108</v>
      </c>
      <c r="P128" s="282"/>
    </row>
    <row r="129" spans="1:16" s="280" customFormat="1" ht="12.75">
      <c r="A129" s="291"/>
      <c r="B129" s="291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282"/>
    </row>
    <row r="130" spans="1:16" s="280" customFormat="1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282"/>
    </row>
    <row r="131" spans="1:16" s="280" customFormat="1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282"/>
    </row>
    <row r="132" spans="1:16" s="280" customFormat="1" ht="12.75">
      <c r="A132" s="84" t="s">
        <v>213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282"/>
    </row>
    <row r="133" spans="1:16" s="280" customFormat="1" ht="12.75">
      <c r="A133" s="292" t="s">
        <v>219</v>
      </c>
      <c r="B133" s="65"/>
      <c r="C133" s="65" t="s">
        <v>108</v>
      </c>
      <c r="D133" s="65" t="s">
        <v>108</v>
      </c>
      <c r="E133" s="65"/>
      <c r="F133" s="65" t="s">
        <v>108</v>
      </c>
      <c r="G133" s="65"/>
      <c r="H133" s="65"/>
      <c r="I133" s="65"/>
      <c r="J133" s="65" t="s">
        <v>108</v>
      </c>
      <c r="K133" s="65" t="s">
        <v>108</v>
      </c>
      <c r="L133" s="65"/>
      <c r="M133" s="65"/>
      <c r="N133" s="65" t="s">
        <v>108</v>
      </c>
      <c r="O133" s="65" t="s">
        <v>108</v>
      </c>
      <c r="P133" s="282"/>
    </row>
    <row r="134" spans="1:16" s="280" customFormat="1" ht="12.75">
      <c r="A134" s="84" t="s">
        <v>220</v>
      </c>
      <c r="B134" s="65"/>
      <c r="C134" s="65"/>
      <c r="D134" s="65"/>
      <c r="E134" s="65"/>
      <c r="F134" s="65"/>
      <c r="G134" s="65"/>
      <c r="H134" s="65"/>
      <c r="I134" s="65"/>
      <c r="J134" s="266">
        <f>J104</f>
        <v>3188591.29</v>
      </c>
      <c r="K134" s="266">
        <f>K104</f>
        <v>713998.25</v>
      </c>
      <c r="L134" s="266">
        <f>L104</f>
        <v>442183.67000000004</v>
      </c>
      <c r="M134" s="266">
        <f>M104</f>
        <v>20.98</v>
      </c>
      <c r="N134" s="266">
        <f>N104</f>
        <v>0</v>
      </c>
      <c r="O134" s="266">
        <f>J134+K134-L134+M134-N134</f>
        <v>3460426.85</v>
      </c>
      <c r="P134" s="289">
        <v>0.5728167739314063</v>
      </c>
    </row>
    <row r="135" spans="1:15" ht="49.5" customHeight="1">
      <c r="A135" s="350" t="s">
        <v>221</v>
      </c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199"/>
    </row>
    <row r="136" spans="1:15" ht="12.75">
      <c r="A136" s="296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</row>
    <row r="137" spans="1:15" ht="12.75">
      <c r="A137" s="9" t="s">
        <v>496</v>
      </c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</row>
    <row r="138" spans="1:13" s="280" customFormat="1" ht="12">
      <c r="A138" s="270"/>
      <c r="B138" s="270"/>
      <c r="C138" s="270"/>
      <c r="D138" s="270"/>
      <c r="E138" s="270"/>
      <c r="F138" s="270"/>
      <c r="G138" s="270"/>
      <c r="H138" s="270"/>
      <c r="I138" s="270"/>
      <c r="J138" s="270"/>
      <c r="K138" s="271"/>
      <c r="L138" s="271"/>
      <c r="M138" s="271"/>
    </row>
    <row r="139" spans="2:15" ht="12.75" customHeight="1">
      <c r="B139" s="199"/>
      <c r="C139" s="268"/>
      <c r="D139" s="269"/>
      <c r="E139" s="268" t="s">
        <v>222</v>
      </c>
      <c r="F139" s="269"/>
      <c r="G139" s="269"/>
      <c r="H139" s="269"/>
      <c r="I139" s="269"/>
      <c r="J139" s="267"/>
      <c r="K139" s="306" t="s">
        <v>397</v>
      </c>
      <c r="L139" s="306"/>
      <c r="M139" s="306"/>
      <c r="N139" s="306"/>
      <c r="O139" s="269"/>
    </row>
    <row r="140" spans="1:13" s="280" customFormat="1" ht="12">
      <c r="A140" s="270"/>
      <c r="B140" s="270"/>
      <c r="C140" s="270"/>
      <c r="D140" s="270"/>
      <c r="E140" s="270"/>
      <c r="F140" s="270"/>
      <c r="G140" s="270"/>
      <c r="H140" s="270"/>
      <c r="I140" s="270"/>
      <c r="J140" s="270"/>
      <c r="K140" s="271"/>
      <c r="L140" s="271"/>
      <c r="M140" s="271"/>
    </row>
    <row r="141" spans="1:13" s="280" customFormat="1" ht="12">
      <c r="A141" s="270"/>
      <c r="B141" s="270"/>
      <c r="C141" s="270"/>
      <c r="D141" s="270"/>
      <c r="E141" s="270"/>
      <c r="F141" s="270" t="s">
        <v>395</v>
      </c>
      <c r="G141" s="270"/>
      <c r="H141" s="270"/>
      <c r="I141" s="270"/>
      <c r="J141" s="270"/>
      <c r="K141" s="271"/>
      <c r="L141" s="271" t="s">
        <v>396</v>
      </c>
      <c r="M141" s="271"/>
    </row>
    <row r="142" spans="11:13" s="280" customFormat="1" ht="12">
      <c r="K142" s="297"/>
      <c r="L142" s="297"/>
      <c r="M142" s="297"/>
    </row>
    <row r="143" spans="11:13" s="280" customFormat="1" ht="12">
      <c r="K143" s="297"/>
      <c r="L143" s="297"/>
      <c r="M143" s="297"/>
    </row>
    <row r="144" spans="11:13" s="280" customFormat="1" ht="12">
      <c r="K144" s="297"/>
      <c r="L144" s="297"/>
      <c r="M144" s="297"/>
    </row>
    <row r="145" spans="11:13" s="280" customFormat="1" ht="12">
      <c r="K145" s="297"/>
      <c r="L145" s="297"/>
      <c r="M145" s="297"/>
    </row>
    <row r="146" spans="11:13" s="280" customFormat="1" ht="12">
      <c r="K146" s="297"/>
      <c r="L146" s="297"/>
      <c r="M146" s="297"/>
    </row>
    <row r="147" spans="11:13" s="280" customFormat="1" ht="12">
      <c r="K147" s="297"/>
      <c r="L147" s="297"/>
      <c r="M147" s="297"/>
    </row>
    <row r="148" spans="11:13" s="280" customFormat="1" ht="12">
      <c r="K148" s="297"/>
      <c r="L148" s="297"/>
      <c r="M148" s="297"/>
    </row>
    <row r="149" spans="11:13" s="280" customFormat="1" ht="12">
      <c r="K149" s="297"/>
      <c r="L149" s="297"/>
      <c r="M149" s="297"/>
    </row>
    <row r="150" spans="6:13" s="280" customFormat="1" ht="12">
      <c r="F150" s="270"/>
      <c r="G150" s="270"/>
      <c r="H150" s="270"/>
      <c r="I150" s="270"/>
      <c r="K150" s="297"/>
      <c r="L150" s="297"/>
      <c r="M150" s="297"/>
    </row>
    <row r="151" spans="11:13" s="280" customFormat="1" ht="12">
      <c r="K151" s="297"/>
      <c r="L151" s="297"/>
      <c r="M151" s="297"/>
    </row>
    <row r="152" spans="11:13" s="280" customFormat="1" ht="12">
      <c r="K152" s="297"/>
      <c r="L152" s="297"/>
      <c r="M152" s="297"/>
    </row>
    <row r="153" spans="11:13" s="280" customFormat="1" ht="12">
      <c r="K153" s="297"/>
      <c r="L153" s="297"/>
      <c r="M153" s="297"/>
    </row>
    <row r="154" spans="11:13" s="280" customFormat="1" ht="12">
      <c r="K154" s="297"/>
      <c r="L154" s="297"/>
      <c r="M154" s="297"/>
    </row>
    <row r="155" spans="11:13" s="280" customFormat="1" ht="12">
      <c r="K155" s="297"/>
      <c r="L155" s="297"/>
      <c r="M155" s="297"/>
    </row>
    <row r="156" spans="11:13" s="280" customFormat="1" ht="12">
      <c r="K156" s="297"/>
      <c r="L156" s="297"/>
      <c r="M156" s="297"/>
    </row>
    <row r="157" spans="11:13" s="280" customFormat="1" ht="12">
      <c r="K157" s="297"/>
      <c r="L157" s="297"/>
      <c r="M157" s="297"/>
    </row>
    <row r="158" spans="11:13" s="280" customFormat="1" ht="12">
      <c r="K158" s="297"/>
      <c r="L158" s="297"/>
      <c r="M158" s="297"/>
    </row>
    <row r="159" spans="11:13" s="280" customFormat="1" ht="12">
      <c r="K159" s="297"/>
      <c r="L159" s="297"/>
      <c r="M159" s="297"/>
    </row>
    <row r="160" spans="11:13" s="280" customFormat="1" ht="12">
      <c r="K160" s="297"/>
      <c r="L160" s="297"/>
      <c r="M160" s="297"/>
    </row>
    <row r="161" spans="11:13" s="280" customFormat="1" ht="12">
      <c r="K161" s="297"/>
      <c r="L161" s="297"/>
      <c r="M161" s="297"/>
    </row>
    <row r="162" spans="11:13" s="280" customFormat="1" ht="12">
      <c r="K162" s="297"/>
      <c r="L162" s="297"/>
      <c r="M162" s="297"/>
    </row>
    <row r="163" spans="11:13" s="280" customFormat="1" ht="12">
      <c r="K163" s="297"/>
      <c r="L163" s="297"/>
      <c r="M163" s="297"/>
    </row>
    <row r="164" spans="11:13" s="280" customFormat="1" ht="12">
      <c r="K164" s="297"/>
      <c r="L164" s="297"/>
      <c r="M164" s="297"/>
    </row>
    <row r="165" spans="11:13" s="280" customFormat="1" ht="12">
      <c r="K165" s="297"/>
      <c r="L165" s="297"/>
      <c r="M165" s="297"/>
    </row>
    <row r="166" spans="11:13" s="280" customFormat="1" ht="12">
      <c r="K166" s="297"/>
      <c r="L166" s="297"/>
      <c r="M166" s="297"/>
    </row>
    <row r="167" spans="11:13" s="280" customFormat="1" ht="12">
      <c r="K167" s="297"/>
      <c r="L167" s="297"/>
      <c r="M167" s="297"/>
    </row>
    <row r="168" spans="11:13" s="280" customFormat="1" ht="12">
      <c r="K168" s="297"/>
      <c r="L168" s="297"/>
      <c r="M168" s="297"/>
    </row>
    <row r="169" spans="11:13" s="280" customFormat="1" ht="12">
      <c r="K169" s="297"/>
      <c r="L169" s="297"/>
      <c r="M169" s="297"/>
    </row>
    <row r="170" spans="11:13" s="280" customFormat="1" ht="12">
      <c r="K170" s="297"/>
      <c r="L170" s="297"/>
      <c r="M170" s="297"/>
    </row>
    <row r="171" spans="11:13" s="280" customFormat="1" ht="12">
      <c r="K171" s="297"/>
      <c r="L171" s="297"/>
      <c r="M171" s="297"/>
    </row>
    <row r="172" spans="11:13" s="280" customFormat="1" ht="12">
      <c r="K172" s="297"/>
      <c r="L172" s="297"/>
      <c r="M172" s="297"/>
    </row>
    <row r="173" spans="11:13" s="280" customFormat="1" ht="12">
      <c r="K173" s="297"/>
      <c r="L173" s="297"/>
      <c r="M173" s="297"/>
    </row>
    <row r="174" spans="11:13" s="280" customFormat="1" ht="12">
      <c r="K174" s="297"/>
      <c r="L174" s="297"/>
      <c r="M174" s="297"/>
    </row>
    <row r="175" spans="11:13" s="280" customFormat="1" ht="12">
      <c r="K175" s="297"/>
      <c r="L175" s="297"/>
      <c r="M175" s="297"/>
    </row>
    <row r="176" spans="11:13" s="280" customFormat="1" ht="12">
      <c r="K176" s="297"/>
      <c r="L176" s="297"/>
      <c r="M176" s="297"/>
    </row>
    <row r="177" spans="11:13" s="280" customFormat="1" ht="12">
      <c r="K177" s="297"/>
      <c r="L177" s="297"/>
      <c r="M177" s="297"/>
    </row>
  </sheetData>
  <mergeCells count="23">
    <mergeCell ref="O1:P1"/>
    <mergeCell ref="G4:I4"/>
    <mergeCell ref="J10:O10"/>
    <mergeCell ref="J11:J14"/>
    <mergeCell ref="K11:N11"/>
    <mergeCell ref="O11:O14"/>
    <mergeCell ref="K12:L13"/>
    <mergeCell ref="M12:N13"/>
    <mergeCell ref="I11:I14"/>
    <mergeCell ref="H11:H14"/>
    <mergeCell ref="A10:A14"/>
    <mergeCell ref="B10:I10"/>
    <mergeCell ref="M1:N1"/>
    <mergeCell ref="A135:N135"/>
    <mergeCell ref="K139:N139"/>
    <mergeCell ref="P10:P14"/>
    <mergeCell ref="Q10:Q14"/>
    <mergeCell ref="B11:B14"/>
    <mergeCell ref="C11:C14"/>
    <mergeCell ref="D11:D14"/>
    <mergeCell ref="E11:E14"/>
    <mergeCell ref="F11:F14"/>
    <mergeCell ref="G11:G14"/>
  </mergeCells>
  <printOptions/>
  <pageMargins left="1.3385826771653544" right="0.2755905511811024" top="0.5511811023622047" bottom="0.4330708661417323" header="0.31496062992125984" footer="0.31496062992125984"/>
  <pageSetup fitToHeight="3" fitToWidth="1" horizontalDpi="300" verticalDpi="300" orientation="landscape" paperSize="9" scale="6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3">
      <selection activeCell="I5" sqref="I5"/>
    </sheetView>
  </sheetViews>
  <sheetFormatPr defaultColWidth="9.140625" defaultRowHeight="12.75"/>
  <cols>
    <col min="1" max="1" width="45.710937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2.7109375" style="24" bestFit="1" customWidth="1"/>
    <col min="8" max="16384" width="9.140625" style="24" customWidth="1"/>
  </cols>
  <sheetData>
    <row r="1" spans="1:4" ht="12.75">
      <c r="A1" s="193"/>
      <c r="B1" s="192"/>
      <c r="C1" s="356" t="s">
        <v>356</v>
      </c>
      <c r="D1" s="357"/>
    </row>
    <row r="2" spans="1:5" ht="12.75">
      <c r="A2" s="193"/>
      <c r="B2" s="193"/>
      <c r="C2" s="242"/>
      <c r="D2" s="243"/>
      <c r="E2" s="244"/>
    </row>
    <row r="3" spans="1:5" ht="14.25">
      <c r="A3" s="193"/>
      <c r="B3" s="302" t="s">
        <v>106</v>
      </c>
      <c r="C3" s="193"/>
      <c r="D3" s="193"/>
      <c r="E3" s="244"/>
    </row>
    <row r="4" spans="1:5" ht="14.25">
      <c r="A4" s="358" t="s">
        <v>357</v>
      </c>
      <c r="B4" s="358"/>
      <c r="C4" s="359"/>
      <c r="D4" s="354"/>
      <c r="E4" s="354"/>
    </row>
    <row r="5" spans="1:5" ht="14.25">
      <c r="A5" s="194"/>
      <c r="B5" s="194"/>
      <c r="C5" s="245"/>
      <c r="D5" s="246"/>
      <c r="E5" s="246"/>
    </row>
    <row r="6" spans="1:4" ht="14.25">
      <c r="A6" s="74"/>
      <c r="B6" s="74"/>
      <c r="C6" s="74"/>
      <c r="D6" s="77"/>
    </row>
    <row r="7" spans="1:6" ht="12.75">
      <c r="A7" s="360"/>
      <c r="B7" s="360"/>
      <c r="C7" s="205"/>
      <c r="D7" s="36"/>
      <c r="E7" s="224"/>
      <c r="F7" s="224"/>
    </row>
    <row r="8" spans="1:4" ht="18" customHeight="1">
      <c r="A8" s="205" t="s">
        <v>70</v>
      </c>
      <c r="B8" s="195"/>
      <c r="C8" s="361"/>
      <c r="D8" s="361"/>
    </row>
    <row r="9" spans="1:4" ht="12.75">
      <c r="A9" s="205" t="s">
        <v>495</v>
      </c>
      <c r="B9" s="80"/>
      <c r="C9" s="264" t="s">
        <v>393</v>
      </c>
      <c r="D9" s="192"/>
    </row>
    <row r="10" spans="1:4" ht="12.75">
      <c r="A10" s="22"/>
      <c r="B10" s="8"/>
      <c r="C10" s="8"/>
      <c r="D10" s="75" t="s">
        <v>73</v>
      </c>
    </row>
    <row r="11" spans="1:4" ht="27.75" customHeight="1">
      <c r="A11" s="343" t="s">
        <v>358</v>
      </c>
      <c r="B11" s="330" t="s">
        <v>359</v>
      </c>
      <c r="C11" s="330"/>
      <c r="D11" s="330" t="s">
        <v>360</v>
      </c>
    </row>
    <row r="12" spans="1:4" ht="38.25" customHeight="1">
      <c r="A12" s="362"/>
      <c r="B12" s="43" t="s">
        <v>361</v>
      </c>
      <c r="C12" s="43" t="s">
        <v>362</v>
      </c>
      <c r="D12" s="330"/>
    </row>
    <row r="13" spans="1:4" ht="12.75">
      <c r="A13" s="196" t="s">
        <v>6</v>
      </c>
      <c r="B13" s="58">
        <v>1</v>
      </c>
      <c r="C13" s="58">
        <v>3</v>
      </c>
      <c r="D13" s="58">
        <v>4</v>
      </c>
    </row>
    <row r="14" spans="1:4" ht="12.75">
      <c r="A14" s="85" t="s">
        <v>363</v>
      </c>
      <c r="B14" s="64" t="s">
        <v>108</v>
      </c>
      <c r="C14" s="64"/>
      <c r="D14" s="64" t="s">
        <v>108</v>
      </c>
    </row>
    <row r="15" spans="1:4" ht="12.75">
      <c r="A15" s="65" t="s">
        <v>364</v>
      </c>
      <c r="B15" s="197"/>
      <c r="C15" s="197"/>
      <c r="D15" s="64" t="s">
        <v>108</v>
      </c>
    </row>
    <row r="16" spans="1:4" ht="12.75">
      <c r="A16" s="65"/>
      <c r="B16" s="197"/>
      <c r="C16" s="197"/>
      <c r="D16" s="64"/>
    </row>
    <row r="17" spans="1:4" ht="12.75">
      <c r="A17" s="65"/>
      <c r="B17" s="197"/>
      <c r="C17" s="197"/>
      <c r="D17" s="64"/>
    </row>
    <row r="18" spans="1:4" ht="12.75">
      <c r="A18" s="84" t="s">
        <v>365</v>
      </c>
      <c r="B18" s="197"/>
      <c r="C18" s="197"/>
      <c r="D18" s="64"/>
    </row>
    <row r="19" spans="1:4" ht="12.75">
      <c r="A19" s="65" t="s">
        <v>366</v>
      </c>
      <c r="B19" s="197"/>
      <c r="C19" s="197"/>
      <c r="D19" s="64" t="s">
        <v>108</v>
      </c>
    </row>
    <row r="20" spans="1:4" ht="12.75">
      <c r="A20" s="90" t="s">
        <v>223</v>
      </c>
      <c r="B20" s="249">
        <v>2404</v>
      </c>
      <c r="C20" s="225">
        <v>187199.48</v>
      </c>
      <c r="D20" s="298">
        <v>0.055999999999999994</v>
      </c>
    </row>
    <row r="21" spans="1:4" ht="12.75">
      <c r="A21" s="90" t="s">
        <v>417</v>
      </c>
      <c r="B21" s="249">
        <v>3106</v>
      </c>
      <c r="C21" s="225">
        <v>142876</v>
      </c>
      <c r="D21" s="298">
        <v>0.603</v>
      </c>
    </row>
    <row r="22" spans="1:4" ht="12.75">
      <c r="A22" s="90" t="s">
        <v>434</v>
      </c>
      <c r="B22" s="249">
        <v>1700</v>
      </c>
      <c r="C22" s="225">
        <v>19040</v>
      </c>
      <c r="D22" s="298">
        <v>0.649</v>
      </c>
    </row>
    <row r="23" spans="1:4" ht="12.75">
      <c r="A23" s="90" t="s">
        <v>224</v>
      </c>
      <c r="B23" s="249">
        <v>550</v>
      </c>
      <c r="C23" s="225">
        <v>28000.5</v>
      </c>
      <c r="D23" s="298">
        <v>0.021</v>
      </c>
    </row>
    <row r="24" spans="1:4" ht="12.75">
      <c r="A24" s="233" t="s">
        <v>435</v>
      </c>
      <c r="B24" s="249">
        <v>2542</v>
      </c>
      <c r="C24" s="225">
        <v>165090.19</v>
      </c>
      <c r="D24" s="298">
        <v>0.079</v>
      </c>
    </row>
    <row r="25" spans="1:4" ht="12.75">
      <c r="A25" s="233" t="s">
        <v>436</v>
      </c>
      <c r="B25" s="249">
        <v>570</v>
      </c>
      <c r="C25" s="225">
        <v>7809</v>
      </c>
      <c r="D25" s="299">
        <v>0.01</v>
      </c>
    </row>
    <row r="26" spans="1:4" ht="12.75">
      <c r="A26" s="233" t="s">
        <v>421</v>
      </c>
      <c r="B26" s="249">
        <v>370</v>
      </c>
      <c r="C26" s="225">
        <v>2403.15</v>
      </c>
      <c r="D26" s="298">
        <v>0.016</v>
      </c>
    </row>
    <row r="27" spans="1:4" ht="13.5" customHeight="1">
      <c r="A27" s="233" t="s">
        <v>402</v>
      </c>
      <c r="B27" s="249">
        <v>10289</v>
      </c>
      <c r="C27" s="225">
        <v>82517.78</v>
      </c>
      <c r="D27" s="298">
        <v>0.056999999999999995</v>
      </c>
    </row>
    <row r="28" spans="1:4" ht="12.75">
      <c r="A28" s="233" t="s">
        <v>403</v>
      </c>
      <c r="B28" s="249">
        <v>5980</v>
      </c>
      <c r="C28" s="225">
        <v>7714.2</v>
      </c>
      <c r="D28" s="298">
        <v>0.027</v>
      </c>
    </row>
    <row r="29" spans="1:4" ht="12.75">
      <c r="A29" s="233" t="s">
        <v>437</v>
      </c>
      <c r="B29" s="249">
        <v>200</v>
      </c>
      <c r="C29" s="225">
        <v>522</v>
      </c>
      <c r="D29" s="298">
        <v>0.002</v>
      </c>
    </row>
    <row r="30" spans="1:4" ht="12.75" customHeight="1">
      <c r="A30" s="233" t="s">
        <v>404</v>
      </c>
      <c r="B30" s="249">
        <v>4000</v>
      </c>
      <c r="C30" s="225">
        <v>18600</v>
      </c>
      <c r="D30" s="299">
        <v>0.4</v>
      </c>
    </row>
    <row r="31" spans="1:4" ht="12.75">
      <c r="A31" s="233" t="s">
        <v>438</v>
      </c>
      <c r="B31" s="249">
        <v>430</v>
      </c>
      <c r="C31" s="225">
        <v>42720.5</v>
      </c>
      <c r="D31" s="298">
        <v>0.001</v>
      </c>
    </row>
    <row r="32" spans="1:4" ht="12.75">
      <c r="A32" s="233" t="s">
        <v>405</v>
      </c>
      <c r="B32" s="249">
        <v>17097</v>
      </c>
      <c r="C32" s="225">
        <v>106001.4</v>
      </c>
      <c r="D32" s="298">
        <v>0.121</v>
      </c>
    </row>
    <row r="33" spans="1:4" ht="12.75">
      <c r="A33" s="233" t="s">
        <v>429</v>
      </c>
      <c r="B33" s="249">
        <v>288</v>
      </c>
      <c r="C33" s="225">
        <v>26591.04</v>
      </c>
      <c r="D33" s="298">
        <v>0.078</v>
      </c>
    </row>
    <row r="34" spans="1:4" ht="12.75">
      <c r="A34" s="233" t="s">
        <v>431</v>
      </c>
      <c r="B34" s="249">
        <v>3000</v>
      </c>
      <c r="C34" s="225">
        <v>4170</v>
      </c>
      <c r="D34" s="298">
        <v>0.013</v>
      </c>
    </row>
    <row r="35" spans="1:4" ht="12.75">
      <c r="A35" s="233" t="s">
        <v>439</v>
      </c>
      <c r="B35" s="249">
        <v>5400</v>
      </c>
      <c r="C35" s="225">
        <v>19602</v>
      </c>
      <c r="D35" s="298">
        <v>0.157</v>
      </c>
    </row>
    <row r="36" spans="1:4" ht="12.75">
      <c r="A36" s="90" t="s">
        <v>440</v>
      </c>
      <c r="B36" s="249">
        <v>10657</v>
      </c>
      <c r="C36" s="225">
        <v>355197.81</v>
      </c>
      <c r="D36" s="298">
        <v>0.084</v>
      </c>
    </row>
    <row r="37" spans="1:4" ht="12.75">
      <c r="A37" s="90" t="s">
        <v>469</v>
      </c>
      <c r="B37" s="249">
        <v>65000</v>
      </c>
      <c r="C37" s="225">
        <v>90350</v>
      </c>
      <c r="D37" s="298">
        <v>0.108</v>
      </c>
    </row>
    <row r="38" spans="1:4" ht="12.75">
      <c r="A38" s="233" t="s">
        <v>441</v>
      </c>
      <c r="B38" s="249">
        <v>8890</v>
      </c>
      <c r="C38" s="225">
        <v>40627.3</v>
      </c>
      <c r="D38" s="298">
        <v>0.042</v>
      </c>
    </row>
    <row r="39" spans="1:4" ht="12.75">
      <c r="A39" s="233" t="s">
        <v>470</v>
      </c>
      <c r="B39" s="249">
        <v>9145</v>
      </c>
      <c r="C39" s="225">
        <v>148560.53</v>
      </c>
      <c r="D39" s="299">
        <v>0.51</v>
      </c>
    </row>
    <row r="40" spans="1:4" ht="13.5" customHeight="1">
      <c r="A40" s="233" t="s">
        <v>471</v>
      </c>
      <c r="B40" s="249">
        <v>8000</v>
      </c>
      <c r="C40" s="225">
        <v>85040</v>
      </c>
      <c r="D40" s="298">
        <v>0.003</v>
      </c>
    </row>
    <row r="41" spans="1:4" ht="12.75">
      <c r="A41" s="233" t="s">
        <v>472</v>
      </c>
      <c r="B41" s="249">
        <v>9000</v>
      </c>
      <c r="C41" s="225">
        <v>125280</v>
      </c>
      <c r="D41" s="298">
        <v>0.208</v>
      </c>
    </row>
    <row r="42" spans="1:4" ht="12.75">
      <c r="A42" s="233" t="s">
        <v>473</v>
      </c>
      <c r="B42" s="249">
        <v>18032</v>
      </c>
      <c r="C42" s="225">
        <v>132895.84</v>
      </c>
      <c r="D42" s="298">
        <v>0.13899999999999998</v>
      </c>
    </row>
    <row r="43" spans="1:4" ht="12.75">
      <c r="A43" s="233" t="s">
        <v>474</v>
      </c>
      <c r="B43" s="249">
        <v>18000</v>
      </c>
      <c r="C43" s="225">
        <v>77400</v>
      </c>
      <c r="D43" s="299">
        <v>0.24</v>
      </c>
    </row>
    <row r="44" spans="1:4" ht="12.75">
      <c r="A44" s="233" t="s">
        <v>475</v>
      </c>
      <c r="B44" s="249">
        <v>500</v>
      </c>
      <c r="C44" s="225">
        <v>3980</v>
      </c>
      <c r="D44" s="298">
        <v>0.056999999999999995</v>
      </c>
    </row>
    <row r="45" spans="1:7" ht="12.75">
      <c r="A45" s="233" t="s">
        <v>442</v>
      </c>
      <c r="B45" s="301">
        <v>89811.3961</v>
      </c>
      <c r="C45" s="258">
        <v>95810.8</v>
      </c>
      <c r="D45" s="298">
        <v>0.606</v>
      </c>
      <c r="G45" s="300"/>
    </row>
    <row r="46" spans="1:4" ht="14.25" customHeight="1">
      <c r="A46" s="84" t="s">
        <v>367</v>
      </c>
      <c r="B46" s="255">
        <f>SUM(B20:B45)</f>
        <v>294961.3961</v>
      </c>
      <c r="C46" s="226">
        <f>SUM(C20:C45)</f>
        <v>2015999.5200000003</v>
      </c>
      <c r="D46" s="249"/>
    </row>
    <row r="47" spans="1:4" ht="12.75">
      <c r="A47" s="65"/>
      <c r="B47" s="64"/>
      <c r="C47" s="64"/>
      <c r="D47" s="197" t="s">
        <v>108</v>
      </c>
    </row>
    <row r="48" spans="1:4" ht="12.75">
      <c r="A48" s="85" t="s">
        <v>368</v>
      </c>
      <c r="B48" s="64" t="s">
        <v>108</v>
      </c>
      <c r="C48" s="64"/>
      <c r="D48" s="197" t="s">
        <v>108</v>
      </c>
    </row>
    <row r="49" spans="1:4" ht="12.75">
      <c r="A49" s="65" t="s">
        <v>364</v>
      </c>
      <c r="B49" s="197"/>
      <c r="C49" s="197"/>
      <c r="D49" s="198"/>
    </row>
    <row r="50" spans="1:4" ht="12.75">
      <c r="A50" s="65"/>
      <c r="B50" s="197"/>
      <c r="C50" s="197"/>
      <c r="D50" s="198"/>
    </row>
    <row r="51" spans="1:4" ht="12.75">
      <c r="A51" s="65"/>
      <c r="B51" s="197"/>
      <c r="C51" s="197"/>
      <c r="D51" s="198"/>
    </row>
    <row r="52" spans="1:4" ht="12.75">
      <c r="A52" s="84" t="s">
        <v>369</v>
      </c>
      <c r="B52" s="197"/>
      <c r="C52" s="197"/>
      <c r="D52" s="197"/>
    </row>
    <row r="53" spans="1:4" ht="12.75">
      <c r="A53" s="65" t="s">
        <v>370</v>
      </c>
      <c r="B53" s="197"/>
      <c r="C53" s="197"/>
      <c r="D53" s="198"/>
    </row>
    <row r="54" spans="1:4" ht="12.75">
      <c r="A54" s="65"/>
      <c r="B54" s="197"/>
      <c r="C54" s="197"/>
      <c r="D54" s="198"/>
    </row>
    <row r="55" spans="1:4" ht="12.75">
      <c r="A55" s="65"/>
      <c r="B55" s="197"/>
      <c r="C55" s="197"/>
      <c r="D55" s="198"/>
    </row>
    <row r="56" spans="1:4" ht="12.75">
      <c r="A56" s="84" t="s">
        <v>371</v>
      </c>
      <c r="B56" s="197"/>
      <c r="C56" s="197"/>
      <c r="D56" s="64"/>
    </row>
    <row r="57" spans="1:4" ht="15.75" customHeight="1">
      <c r="A57" s="84" t="s">
        <v>372</v>
      </c>
      <c r="B57" s="197"/>
      <c r="C57" s="197"/>
      <c r="D57" s="64"/>
    </row>
    <row r="58" spans="1:4" ht="12.75">
      <c r="A58" s="199"/>
      <c r="B58" s="56"/>
      <c r="C58" s="56"/>
      <c r="D58" s="56"/>
    </row>
    <row r="59" spans="1:4" ht="12.75">
      <c r="A59" s="9" t="s">
        <v>496</v>
      </c>
      <c r="B59" s="56"/>
      <c r="C59" s="56"/>
      <c r="D59" s="56"/>
    </row>
    <row r="60" spans="1:4" ht="12.75">
      <c r="A60" s="9"/>
      <c r="B60" s="56"/>
      <c r="C60" s="56"/>
      <c r="D60" s="56"/>
    </row>
    <row r="61" spans="1:4" ht="12.75">
      <c r="A61" s="9"/>
      <c r="B61" s="56"/>
      <c r="C61" s="56"/>
      <c r="D61" s="56"/>
    </row>
    <row r="62" spans="1:4" ht="12.75">
      <c r="A62" s="89" t="s">
        <v>222</v>
      </c>
      <c r="B62" s="322" t="s">
        <v>399</v>
      </c>
      <c r="C62" s="322"/>
      <c r="D62" s="322"/>
    </row>
    <row r="63" spans="1:4" ht="11.25" customHeight="1">
      <c r="A63" s="87"/>
      <c r="B63" s="8"/>
      <c r="C63" s="88"/>
      <c r="D63" s="88"/>
    </row>
    <row r="64" spans="1:4" ht="12.75">
      <c r="A64" s="87" t="s">
        <v>400</v>
      </c>
      <c r="B64" s="8"/>
      <c r="C64" s="88" t="s">
        <v>398</v>
      </c>
      <c r="D64" s="8"/>
    </row>
  </sheetData>
  <mergeCells count="8">
    <mergeCell ref="B62:D62"/>
    <mergeCell ref="C1:D1"/>
    <mergeCell ref="A4:E4"/>
    <mergeCell ref="A7:B7"/>
    <mergeCell ref="C8:D8"/>
    <mergeCell ref="A11:A12"/>
    <mergeCell ref="B11:C11"/>
    <mergeCell ref="D11:D12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4">
      <selection activeCell="C18" sqref="C18"/>
    </sheetView>
  </sheetViews>
  <sheetFormatPr defaultColWidth="9.140625" defaultRowHeight="12" customHeight="1"/>
  <cols>
    <col min="1" max="1" width="32.8515625" style="8" bestFit="1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200" t="s">
        <v>373</v>
      </c>
    </row>
    <row r="2" spans="1:3" ht="14.25" customHeight="1">
      <c r="A2" s="201"/>
      <c r="B2" s="201"/>
      <c r="C2" s="18"/>
    </row>
    <row r="3" spans="1:3" ht="12" customHeight="1">
      <c r="A3" s="316" t="s">
        <v>374</v>
      </c>
      <c r="B3" s="316"/>
      <c r="C3" s="18"/>
    </row>
    <row r="4" spans="1:3" ht="12" customHeight="1">
      <c r="A4" s="363" t="s">
        <v>375</v>
      </c>
      <c r="B4" s="364"/>
      <c r="C4" s="75"/>
    </row>
    <row r="5" spans="1:3" ht="12" customHeight="1">
      <c r="A5" s="75"/>
      <c r="B5" s="75"/>
      <c r="C5" s="75"/>
    </row>
    <row r="6" spans="1:3" ht="12" customHeight="1">
      <c r="A6" s="75"/>
      <c r="B6" s="75"/>
      <c r="C6" s="75"/>
    </row>
    <row r="7" spans="1:3" ht="12" customHeight="1">
      <c r="A7" s="205" t="s">
        <v>70</v>
      </c>
      <c r="B7" s="205" t="s">
        <v>393</v>
      </c>
      <c r="C7" s="26"/>
    </row>
    <row r="8" spans="1:3" ht="12" customHeight="1">
      <c r="A8" s="205" t="s">
        <v>495</v>
      </c>
      <c r="B8" s="80"/>
      <c r="C8" s="203"/>
    </row>
    <row r="9" spans="1:3" ht="12" customHeight="1">
      <c r="A9" s="202"/>
      <c r="B9" s="80"/>
      <c r="C9" s="203"/>
    </row>
    <row r="10" spans="1:3" ht="12" customHeight="1">
      <c r="A10" s="202"/>
      <c r="B10" s="80"/>
      <c r="C10" s="203" t="s">
        <v>73</v>
      </c>
    </row>
    <row r="11" spans="1:3" ht="12" customHeight="1">
      <c r="A11" s="365" t="s">
        <v>110</v>
      </c>
      <c r="B11" s="313" t="s">
        <v>376</v>
      </c>
      <c r="C11" s="313"/>
    </row>
    <row r="12" spans="1:3" ht="26.25" customHeight="1">
      <c r="A12" s="366"/>
      <c r="B12" s="58" t="s">
        <v>377</v>
      </c>
      <c r="C12" s="58" t="s">
        <v>378</v>
      </c>
    </row>
    <row r="13" spans="1:3" ht="12" customHeight="1">
      <c r="A13" s="69" t="s">
        <v>6</v>
      </c>
      <c r="B13" s="69">
        <v>1</v>
      </c>
      <c r="C13" s="69">
        <v>2</v>
      </c>
    </row>
    <row r="14" spans="1:3" ht="12" customHeight="1">
      <c r="A14" s="63" t="s">
        <v>379</v>
      </c>
      <c r="B14" s="64"/>
      <c r="C14" s="64"/>
    </row>
    <row r="15" spans="1:3" ht="12" customHeight="1">
      <c r="A15" s="64" t="s">
        <v>380</v>
      </c>
      <c r="B15" s="234">
        <v>6376</v>
      </c>
      <c r="C15" s="234">
        <v>6376</v>
      </c>
    </row>
    <row r="16" spans="1:5" ht="12" customHeight="1">
      <c r="A16" s="64" t="s">
        <v>381</v>
      </c>
      <c r="B16" s="234">
        <v>23696</v>
      </c>
      <c r="C16" s="234">
        <v>6351</v>
      </c>
      <c r="E16" s="204"/>
    </row>
    <row r="17" spans="1:3" ht="27.75" customHeight="1">
      <c r="A17" s="64" t="s">
        <v>443</v>
      </c>
      <c r="B17" s="234">
        <v>43527</v>
      </c>
      <c r="C17" s="234">
        <v>54299</v>
      </c>
    </row>
    <row r="18" spans="1:3" ht="12" customHeight="1">
      <c r="A18" s="64" t="s">
        <v>382</v>
      </c>
      <c r="B18" s="220"/>
      <c r="C18" s="220"/>
    </row>
    <row r="19" spans="1:3" ht="12" customHeight="1">
      <c r="A19" s="64" t="s">
        <v>383</v>
      </c>
      <c r="B19" s="220"/>
      <c r="C19" s="220"/>
    </row>
    <row r="20" spans="1:3" ht="12" customHeight="1">
      <c r="A20" s="83" t="s">
        <v>384</v>
      </c>
      <c r="B20" s="221">
        <f>SUM(B15:B19)</f>
        <v>73599</v>
      </c>
      <c r="C20" s="221">
        <f>SUM(C15:C19)</f>
        <v>67026</v>
      </c>
    </row>
    <row r="21" spans="1:3" ht="12" customHeight="1">
      <c r="A21" s="63" t="s">
        <v>385</v>
      </c>
      <c r="B21" s="64"/>
      <c r="C21" s="64"/>
    </row>
    <row r="22" spans="1:3" ht="12" customHeight="1">
      <c r="A22" s="64" t="s">
        <v>386</v>
      </c>
      <c r="B22" s="197"/>
      <c r="C22" s="197"/>
    </row>
    <row r="23" spans="1:3" ht="12" customHeight="1">
      <c r="A23" s="64" t="s">
        <v>387</v>
      </c>
      <c r="B23" s="197"/>
      <c r="C23" s="197"/>
    </row>
    <row r="24" spans="1:3" ht="12" customHeight="1">
      <c r="A24" s="64" t="s">
        <v>388</v>
      </c>
      <c r="B24" s="197"/>
      <c r="C24" s="197"/>
    </row>
    <row r="25" spans="1:3" ht="12" customHeight="1">
      <c r="A25" s="65" t="s">
        <v>389</v>
      </c>
      <c r="B25" s="197"/>
      <c r="C25" s="197"/>
    </row>
    <row r="26" spans="1:3" ht="12" customHeight="1">
      <c r="A26" s="65" t="s">
        <v>390</v>
      </c>
      <c r="B26" s="197"/>
      <c r="C26" s="197"/>
    </row>
    <row r="27" spans="1:3" ht="12" customHeight="1">
      <c r="A27" s="65" t="s">
        <v>391</v>
      </c>
      <c r="B27" s="197"/>
      <c r="C27" s="197"/>
    </row>
    <row r="28" spans="1:3" ht="12" customHeight="1">
      <c r="A28" s="64" t="s">
        <v>383</v>
      </c>
      <c r="B28" s="197"/>
      <c r="C28" s="197"/>
    </row>
    <row r="29" spans="1:3" ht="12" customHeight="1">
      <c r="A29" s="83" t="s">
        <v>392</v>
      </c>
      <c r="B29" s="197"/>
      <c r="C29" s="197"/>
    </row>
    <row r="30" spans="1:3" ht="12" customHeight="1">
      <c r="A30" s="56"/>
      <c r="B30" s="56"/>
      <c r="C30" s="56"/>
    </row>
    <row r="31" spans="1:3" ht="12" customHeight="1">
      <c r="A31" s="9" t="s">
        <v>496</v>
      </c>
      <c r="B31" s="56"/>
      <c r="C31" s="56"/>
    </row>
    <row r="32" spans="1:3" ht="12" customHeight="1">
      <c r="A32" s="9"/>
      <c r="B32" s="56"/>
      <c r="C32" s="56"/>
    </row>
    <row r="33" spans="1:3" ht="12" customHeight="1">
      <c r="A33" s="89"/>
      <c r="B33" s="89"/>
      <c r="C33" s="81"/>
    </row>
    <row r="34" spans="2:3" ht="12" customHeight="1">
      <c r="B34" s="89" t="s">
        <v>222</v>
      </c>
      <c r="C34" s="81"/>
    </row>
    <row r="35" spans="1:3" ht="12" customHeight="1">
      <c r="A35" s="59"/>
      <c r="B35" s="87"/>
      <c r="C35" s="87"/>
    </row>
    <row r="36" spans="1:3" ht="12" customHeight="1">
      <c r="A36" s="59"/>
      <c r="B36" s="87"/>
      <c r="C36" s="87" t="s">
        <v>401</v>
      </c>
    </row>
    <row r="37" spans="1:3" ht="12" customHeight="1">
      <c r="A37" s="59"/>
      <c r="B37" s="87"/>
      <c r="C37" s="87"/>
    </row>
    <row r="38" spans="1:3" ht="12" customHeight="1">
      <c r="A38" s="59"/>
      <c r="B38" s="87"/>
      <c r="C38" s="87"/>
    </row>
    <row r="39" spans="1:3" ht="12" customHeight="1">
      <c r="A39" s="59"/>
      <c r="B39" s="87"/>
      <c r="C39" s="87"/>
    </row>
    <row r="43" spans="2:4" ht="12" customHeight="1">
      <c r="B43" s="322" t="s">
        <v>468</v>
      </c>
      <c r="C43" s="322"/>
      <c r="D43" s="322"/>
    </row>
    <row r="44" ht="12" customHeight="1">
      <c r="C44" s="88"/>
    </row>
    <row r="45" ht="12" customHeight="1">
      <c r="C45" s="88" t="s">
        <v>398</v>
      </c>
    </row>
  </sheetData>
  <mergeCells count="5">
    <mergeCell ref="B43:D43"/>
    <mergeCell ref="A3:B3"/>
    <mergeCell ref="A4:B4"/>
    <mergeCell ref="A11:A12"/>
    <mergeCell ref="B11:C11"/>
  </mergeCells>
  <printOptions/>
  <pageMargins left="1.299212598425197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MMarkov</cp:lastModifiedBy>
  <cp:lastPrinted>2006-07-27T11:04:14Z</cp:lastPrinted>
  <dcterms:created xsi:type="dcterms:W3CDTF">2004-03-04T10:58:58Z</dcterms:created>
  <dcterms:modified xsi:type="dcterms:W3CDTF">2006-10-30T16:45:27Z</dcterms:modified>
  <cp:category/>
  <cp:version/>
  <cp:contentType/>
  <cp:contentStatus/>
</cp:coreProperties>
</file>