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35" windowHeight="654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'8-FI'!$D$1:$X$210</definedName>
    <definedName name="_xlnm.Print_Area" localSheetId="9">'9-DEPOZITI'!$A$1:$G$30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<sst xmlns="http://schemas.openxmlformats.org/spreadsheetml/2006/main" count="3151" uniqueCount="1490">
  <si>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</si>
  <si>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</si>
  <si>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</si>
  <si>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</si>
  <si>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</si>
  <si>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</si>
  <si>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</si>
  <si>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</si>
  <si>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</si>
  <si>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</si>
  <si>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</si>
  <si>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</si>
  <si>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</si>
  <si>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</si>
  <si>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</si>
  <si>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</si>
  <si>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</si>
  <si>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</si>
  <si>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</si>
  <si>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</si>
  <si>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</si>
  <si>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</si>
  <si>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</si>
  <si>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</si>
  <si>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</si>
  <si>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</si>
  <si>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</si>
  <si>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</si>
  <si>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</si>
  <si>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</si>
  <si>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</si>
  <si>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</si>
  <si>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</si>
  <si>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</si>
  <si>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</si>
  <si>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</si>
  <si>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</si>
  <si>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</si>
  <si>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</si>
  <si>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</si>
  <si>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</si>
  <si>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</si>
  <si>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</si>
  <si>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</si>
  <si>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</si>
  <si>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</si>
  <si>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</si>
  <si>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</si>
  <si>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</si>
  <si>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</si>
  <si>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</si>
  <si>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</si>
  <si>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</si>
  <si>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</si>
  <si>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</si>
  <si>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</si>
  <si>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</si>
  <si>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</si>
  <si>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</si>
  <si>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</si>
  <si>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</si>
  <si>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</si>
  <si>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</si>
  <si>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</si>
  <si>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</si>
  <si>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</si>
  <si>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</si>
  <si>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</si>
  <si>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</si>
  <si>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</si>
  <si>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</si>
  <si>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</si>
  <si>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</si>
  <si>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</si>
  <si>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</si>
  <si>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</si>
  <si>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</si>
  <si>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</si>
  <si>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</si>
  <si>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</si>
  <si>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</si>
  <si>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</si>
  <si>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</si>
  <si>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</si>
  <si>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</si>
  <si>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</si>
  <si>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</si>
  <si>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</si>
  <si>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</si>
  <si>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</si>
  <si>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</si>
  <si>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</si>
  <si>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</si>
  <si>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</si>
  <si>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</si>
  <si>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</si>
  <si>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</si>
  <si>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</si>
  <si>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</si>
  <si>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</si>
  <si>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</si>
  <si>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</si>
  <si>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</si>
  <si>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</si>
  <si>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</si>
  <si>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</si>
  <si>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</si>
  <si>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</si>
  <si>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</si>
  <si>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</si>
  <si>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</si>
  <si>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</si>
  <si>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</si>
  <si>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</si>
  <si>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</si>
  <si>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</si>
  <si>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</si>
  <si>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</si>
  <si>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</si>
  <si>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</si>
  <si>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</si>
  <si>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</si>
  <si>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</si>
  <si>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</si>
  <si>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</si>
  <si>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</si>
  <si>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</si>
  <si>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</si>
  <si>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</si>
  <si>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</si>
  <si>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</si>
  <si>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</si>
  <si>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</si>
  <si>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</si>
  <si>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</si>
  <si>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</si>
  <si>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</si>
  <si>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</si>
  <si>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</si>
  <si>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</si>
  <si>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</si>
  <si>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</si>
  <si>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</si>
  <si>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</si>
  <si>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</si>
  <si>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</si>
  <si>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</si>
  <si>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</si>
  <si>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</si>
  <si>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</si>
  <si>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</si>
  <si>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</si>
  <si>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</si>
  <si>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</si>
  <si>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</si>
  <si>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</si>
  <si>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</si>
  <si>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</si>
  <si>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</si>
  <si>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</si>
  <si>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</si>
  <si>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</si>
  <si>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</si>
  <si>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</si>
  <si>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</si>
  <si>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</si>
  <si>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</si>
  <si>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</si>
  <si>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</si>
  <si>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</si>
  <si>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</si>
  <si>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</si>
  <si>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</si>
  <si>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</si>
  <si>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</si>
  <si>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</si>
  <si>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</si>
  <si>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</si>
  <si>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</si>
  <si>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</si>
  <si>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</si>
  <si>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</si>
  <si>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</si>
  <si>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</si>
  <si>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</si>
  <si>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</si>
  <si>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</si>
  <si>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</si>
  <si>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</si>
  <si>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</si>
  <si>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</si>
  <si>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</si>
  <si>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</si>
  <si>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</si>
  <si>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</si>
  <si>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</si>
  <si>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</si>
  <si>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</si>
  <si>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</si>
  <si>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</si>
  <si>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</si>
  <si>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</si>
  <si>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</si>
  <si>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</si>
  <si>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</si>
  <si>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</si>
  <si>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</si>
  <si>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</si>
  <si>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</si>
  <si>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</si>
  <si>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</si>
  <si>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</si>
  <si>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</si>
  <si>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</si>
  <si>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</si>
  <si>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</si>
  <si>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</si>
  <si>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</si>
  <si>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</si>
  <si>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</si>
  <si>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</si>
  <si>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</si>
  <si>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</si>
  <si>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</si>
  <si>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</si>
  <si>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</si>
  <si>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</si>
  <si>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</si>
  <si>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</si>
  <si>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</si>
  <si>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</si>
  <si>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</si>
  <si>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</si>
  <si>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</si>
  <si>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</si>
  <si>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</si>
  <si>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</si>
  <si>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</si>
  <si>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</si>
  <si>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</si>
  <si>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</si>
  <si>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</si>
  <si>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</si>
  <si>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</si>
  <si>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</si>
  <si>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</si>
  <si>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</si>
  <si>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</si>
  <si>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</si>
  <si>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</si>
  <si>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</si>
  <si>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</si>
  <si>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</si>
  <si>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</si>
  <si>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</si>
  <si>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</si>
  <si>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</si>
  <si>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</si>
  <si>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</si>
  <si>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</si>
  <si>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</si>
  <si>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</si>
  <si>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</si>
  <si>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</si>
  <si>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</si>
  <si>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</si>
  <si>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</si>
  <si>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</si>
  <si>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</si>
  <si>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</si>
  <si>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</si>
  <si>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</si>
  <si>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</si>
  <si>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</si>
  <si>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</si>
  <si>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</si>
  <si>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</si>
  <si>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</si>
  <si>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</si>
  <si>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</si>
  <si>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</si>
  <si>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</si>
  <si>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</si>
  <si>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</si>
  <si>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</si>
  <si>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</si>
  <si>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</si>
  <si>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</si>
  <si>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</si>
  <si>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</si>
  <si>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</si>
  <si>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</si>
  <si>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</si>
  <si>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</si>
  <si>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</si>
  <si>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</si>
  <si>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</si>
  <si>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</si>
  <si>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</si>
  <si>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</si>
  <si>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</si>
  <si>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</si>
  <si>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</si>
  <si>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</si>
  <si>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</si>
  <si>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</si>
  <si>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</si>
  <si>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</si>
  <si>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</si>
  <si>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</si>
  <si>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</si>
  <si>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</si>
  <si>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</si>
  <si>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</si>
  <si>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</si>
  <si>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</si>
  <si>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</si>
  <si>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</si>
  <si>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</si>
  <si>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</si>
  <si>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</si>
  <si>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</si>
  <si>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</si>
  <si>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</si>
  <si>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</si>
  <si>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</si>
  <si>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</si>
  <si>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</si>
  <si>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</si>
  <si>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</si>
  <si>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</si>
  <si>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</si>
  <si>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</si>
  <si>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</si>
  <si>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</si>
  <si>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</si>
  <si>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</si>
  <si>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</si>
  <si>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</si>
  <si>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</si>
  <si>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</si>
  <si>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</si>
  <si>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</si>
  <si>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</si>
  <si>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</si>
  <si>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</si>
  <si>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</si>
  <si>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</si>
  <si>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</si>
  <si>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</si>
  <si>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</si>
  <si>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</si>
  <si>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</si>
  <si>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</si>
  <si>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</si>
  <si>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</si>
  <si>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</si>
  <si>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</si>
  <si>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</si>
  <si>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</si>
  <si>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</si>
  <si>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</si>
  <si>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</si>
  <si>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</si>
  <si>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</si>
  <si>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</si>
  <si>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</si>
  <si>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</si>
  <si>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</si>
  <si>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</si>
  <si>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</si>
  <si>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</si>
  <si>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</si>
  <si>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</si>
  <si>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</si>
  <si>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</si>
  <si>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</si>
  <si>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</si>
  <si>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</si>
  <si>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</si>
  <si>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</si>
  <si>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</si>
  <si>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</si>
  <si>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</si>
  <si>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</si>
  <si>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</si>
  <si>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</si>
  <si>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</si>
  <si>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</si>
  <si>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</si>
  <si>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</si>
  <si>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</si>
  <si>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</si>
  <si>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</si>
  <si>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</si>
  <si>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</si>
  <si>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</si>
  <si>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</si>
  <si>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</si>
  <si>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</si>
  <si>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</si>
  <si>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</si>
  <si>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</si>
  <si>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</si>
  <si>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</si>
  <si>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</si>
  <si>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</si>
  <si>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</si>
  <si>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</si>
  <si>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</si>
  <si>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</si>
  <si>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</si>
  <si>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</si>
  <si>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</si>
  <si>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</si>
  <si>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</si>
  <si>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</si>
  <si>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</si>
  <si>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</si>
  <si>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</si>
  <si>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</si>
  <si>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</si>
  <si>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</si>
  <si>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</si>
  <si>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</si>
  <si>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</si>
  <si>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</si>
  <si>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</si>
  <si>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</si>
  <si>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</si>
  <si>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</si>
  <si>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</si>
  <si>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</si>
  <si>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</si>
  <si>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</si>
  <si>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</si>
  <si>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</si>
  <si>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</si>
  <si>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</si>
  <si>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</si>
  <si>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</si>
  <si>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</si>
  <si>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</si>
  <si>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</si>
  <si>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</si>
  <si>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</si>
  <si>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</si>
  <si>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</si>
  <si>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</si>
  <si>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</si>
  <si>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</si>
  <si>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</si>
  <si>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</si>
  <si>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</si>
  <si>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</si>
  <si>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</si>
  <si>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</si>
  <si>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</si>
  <si>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</si>
  <si>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</si>
  <si>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</si>
  <si>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</si>
  <si>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</si>
  <si>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</si>
  <si>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</si>
  <si>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</si>
  <si>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</si>
  <si>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</si>
  <si>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</si>
  <si>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</si>
  <si>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</si>
  <si>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</si>
  <si>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</si>
  <si>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</si>
  <si>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</si>
  <si>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</si>
  <si>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</si>
  <si>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</si>
  <si>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</si>
  <si>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</si>
  <si>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</si>
  <si>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</si>
  <si>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</si>
  <si>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</si>
  <si>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</si>
  <si>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</si>
  <si>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</si>
  <si>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</si>
  <si>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</si>
  <si>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</si>
  <si>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</si>
  <si>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</si>
  <si>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</si>
  <si>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</si>
  <si>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</si>
  <si>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</si>
  <si>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</si>
  <si>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</si>
  <si>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</si>
  <si>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</si>
  <si>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</si>
  <si>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</si>
  <si>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</si>
  <si>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</si>
  <si>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</si>
  <si>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</si>
  <si>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</si>
  <si>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</si>
  <si>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</si>
  <si>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</si>
  <si>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</si>
  <si>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</si>
  <si>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</si>
  <si>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</si>
  <si>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</si>
  <si>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</si>
  <si>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</si>
  <si>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</si>
  <si>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</si>
  <si>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</si>
  <si>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</si>
  <si>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</si>
  <si>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</si>
  <si>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</si>
  <si>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</si>
  <si>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</si>
  <si>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</si>
  <si>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</si>
  <si>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</si>
  <si>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</si>
  <si>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</si>
  <si>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</si>
  <si>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</si>
  <si>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</si>
  <si>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</si>
  <si>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</si>
  <si>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</si>
  <si>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</si>
  <si>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</si>
  <si>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</si>
  <si>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</si>
  <si>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</si>
  <si>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</si>
  <si>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</si>
  <si>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</si>
  <si>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</si>
  <si>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</si>
  <si>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</si>
  <si>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</si>
  <si>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</si>
  <si>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</si>
  <si>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</si>
  <si>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</si>
  <si>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</si>
  <si>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</si>
  <si>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</si>
  <si>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</si>
  <si>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</si>
  <si>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</si>
  <si>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</si>
  <si>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</si>
  <si>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</si>
  <si>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</si>
  <si>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</si>
  <si>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</si>
  <si>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</si>
  <si>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</si>
  <si>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</si>
  <si>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</si>
  <si>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</si>
  <si>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</si>
  <si>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</si>
  <si>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</si>
  <si>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</si>
  <si>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</si>
  <si>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</si>
  <si>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</si>
  <si>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</si>
  <si>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</si>
  <si>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</si>
  <si>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</si>
  <si>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</si>
  <si>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</si>
  <si>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</si>
  <si>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</si>
  <si>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</si>
  <si>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</si>
  <si>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</si>
  <si>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</si>
  <si>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</si>
  <si>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</si>
  <si>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</si>
  <si>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</si>
  <si>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</si>
  <si>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</si>
  <si>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</si>
  <si>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</si>
  <si>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</si>
  <si>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</si>
  <si>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</si>
  <si>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</si>
  <si>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</si>
  <si>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</si>
  <si>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</si>
  <si>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</si>
  <si>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</si>
  <si>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</si>
  <si>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</si>
  <si>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</si>
  <si>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</si>
  <si>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</si>
  <si>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</si>
  <si>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</si>
  <si>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</si>
  <si>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</si>
  <si>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</si>
  <si>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</si>
  <si>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</si>
  <si>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</si>
  <si>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</si>
  <si>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</si>
  <si>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</si>
  <si>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</si>
  <si>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</si>
  <si>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</si>
  <si>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</si>
  <si>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</si>
  <si>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</si>
  <si>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</si>
  <si>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</si>
  <si>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</si>
  <si>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</si>
  <si>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</si>
  <si>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</si>
  <si>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</si>
  <si>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</si>
  <si>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</si>
  <si>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</si>
  <si>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</si>
  <si>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</si>
  <si>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</si>
  <si>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</si>
  <si>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</si>
  <si>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</si>
  <si>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</si>
  <si>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</si>
  <si>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</si>
  <si>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</si>
  <si>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</si>
  <si>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</si>
  <si>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</si>
  <si>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</si>
  <si>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</si>
  <si>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</si>
  <si>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</si>
  <si>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</si>
  <si>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</si>
  <si>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</si>
  <si>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</si>
  <si>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</si>
  <si>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</si>
  <si>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</si>
  <si>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</si>
  <si>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</si>
  <si>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</si>
  <si>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</si>
  <si>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</si>
  <si>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</si>
  <si>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</si>
  <si>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</si>
  <si>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</si>
  <si>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</si>
  <si>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</si>
  <si>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</si>
  <si>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</si>
  <si>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</si>
  <si>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</si>
  <si>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</si>
  <si>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</si>
  <si>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</si>
  <si>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</si>
  <si>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</si>
  <si>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</si>
  <si>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</si>
  <si>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</si>
  <si>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</si>
  <si>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</si>
  <si>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</si>
  <si>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</si>
  <si>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</si>
  <si>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</si>
  <si>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</si>
  <si>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</si>
  <si>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</si>
  <si>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</si>
  <si>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</si>
  <si>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</si>
  <si>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</si>
  <si>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</si>
  <si>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</si>
  <si>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</si>
  <si>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</si>
  <si>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</si>
  <si>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</si>
  <si>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</si>
  <si>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</si>
  <si>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</si>
  <si>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</si>
  <si>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</si>
  <si>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</si>
  <si>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</si>
  <si>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</si>
  <si>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</si>
  <si>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</si>
  <si>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</si>
  <si>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</si>
  <si>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</si>
  <si>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</si>
  <si>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</si>
  <si>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</si>
  <si>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</si>
  <si>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</si>
  <si>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</si>
  <si>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</si>
  <si>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</si>
  <si>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</si>
  <si>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</si>
  <si>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</si>
  <si>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</si>
  <si>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</si>
  <si>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</si>
  <si>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</si>
  <si>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</si>
  <si>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</si>
  <si>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</si>
  <si>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</si>
  <si>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</si>
  <si>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</si>
  <si>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</si>
  <si>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</si>
  <si>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</si>
  <si>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</si>
  <si>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</si>
  <si>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</si>
  <si>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</si>
  <si>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</si>
  <si>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</si>
  <si>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</si>
  <si>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</si>
  <si>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</si>
  <si>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</si>
  <si>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</si>
  <si>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</si>
  <si>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</si>
  <si>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</si>
  <si>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</si>
  <si>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</si>
  <si>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</si>
  <si>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</si>
  <si>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</si>
  <si>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</si>
  <si>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</si>
  <si>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</si>
  <si>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</si>
  <si>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</si>
  <si>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</si>
  <si>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</si>
  <si>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</si>
  <si>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</si>
  <si>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</si>
  <si>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</si>
  <si>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</si>
  <si>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</si>
  <si>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</si>
  <si>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</si>
  <si>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</si>
  <si>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</si>
  <si>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</si>
  <si>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</si>
  <si>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</si>
  <si>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</si>
  <si>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</si>
  <si>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</si>
  <si>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</si>
  <si>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</si>
  <si>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</si>
  <si>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</si>
  <si>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</si>
  <si>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</si>
  <si>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</si>
  <si>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</si>
  <si>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</si>
  <si>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</si>
  <si>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</si>
  <si>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</si>
  <si>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</si>
  <si>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</si>
  <si>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</si>
  <si>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</si>
  <si>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</si>
  <si>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</si>
  <si>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</si>
  <si>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</si>
  <si>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</si>
  <si>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</si>
  <si>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</si>
  <si>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</si>
  <si>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</si>
  <si>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</si>
  <si>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</si>
  <si>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</si>
  <si>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</si>
  <si>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</si>
  <si>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</si>
  <si>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</si>
  <si>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</si>
  <si>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</si>
  <si>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</si>
  <si>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</si>
  <si>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</si>
  <si>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</si>
  <si>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</si>
  <si>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</si>
  <si>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</si>
  <si>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</si>
  <si>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</si>
  <si>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</si>
  <si>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</si>
  <si>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</si>
  <si>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</si>
  <si>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</si>
  <si>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</si>
  <si>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</si>
  <si>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</si>
  <si>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</si>
  <si>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</si>
  <si>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</si>
  <si>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</si>
  <si>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</si>
  <si>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</si>
  <si>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</si>
  <si>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</si>
  <si>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</si>
  <si>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</si>
  <si>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</si>
  <si>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</si>
  <si>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</si>
  <si>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</si>
  <si>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</si>
  <si>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</si>
  <si>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</si>
  <si>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</si>
  <si>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</si>
  <si>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</si>
  <si>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</si>
  <si>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</si>
  <si>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</si>
  <si>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</si>
  <si>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</si>
  <si>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</si>
  <si>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</si>
  <si>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</si>
  <si>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</si>
  <si>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</si>
  <si>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</si>
  <si>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</si>
  <si>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</si>
  <si>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</si>
  <si>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</si>
  <si>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</si>
  <si>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</si>
  <si>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</si>
  <si>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</si>
  <si>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</si>
  <si>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</si>
  <si>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</si>
  <si>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</si>
  <si>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</si>
  <si>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</si>
  <si>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</si>
  <si>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</si>
  <si>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</si>
  <si>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</si>
  <si>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</si>
  <si>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</si>
  <si>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</si>
  <si>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</si>
  <si>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</si>
  <si>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</si>
  <si>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</si>
  <si>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</si>
  <si>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</si>
  <si>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</si>
  <si>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</si>
  <si>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</si>
  <si>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</si>
  <si>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</si>
  <si>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</si>
  <si>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</si>
  <si>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</si>
  <si>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</si>
  <si>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</si>
  <si>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</si>
  <si>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</si>
  <si>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</si>
  <si>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</si>
  <si>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</si>
  <si>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</si>
  <si>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</si>
  <si>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</si>
  <si>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</si>
  <si>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</si>
  <si>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</si>
  <si>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</si>
  <si>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</si>
  <si>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</si>
  <si>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</si>
  <si>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</si>
  <si>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</si>
  <si>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</si>
  <si>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</si>
  <si>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</si>
  <si>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</si>
  <si>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</si>
  <si>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</si>
  <si>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</si>
  <si>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</si>
  <si>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</si>
  <si>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</si>
  <si>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</si>
  <si>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</si>
  <si>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</si>
  <si>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</si>
  <si>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</si>
  <si>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</si>
  <si>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</si>
  <si>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</si>
  <si>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</si>
  <si>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</si>
  <si>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</si>
  <si>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</si>
  <si>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</si>
  <si>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</si>
  <si>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</si>
  <si>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</si>
  <si>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СПРАВКА ЗА БАНКОВИТЕ ДЕПОЗИТИ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</si>
  <si>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</si>
  <si>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</si>
  <si>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</si>
  <si>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</si>
  <si>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</si>
  <si>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</si>
  <si>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</si>
  <si>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</si>
  <si>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</si>
  <si>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</si>
  <si>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</si>
  <si>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</si>
  <si>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</si>
  <si>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</si>
  <si>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</si>
  <si>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</si>
  <si>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</si>
  <si>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</si>
  <si>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</si>
  <si>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</si>
  <si>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</si>
  <si>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</si>
  <si>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</si>
  <si>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</si>
  <si>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</si>
  <si>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</si>
  <si>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</si>
  <si>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</si>
  <si>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</si>
  <si>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</si>
  <si>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Вид на депозита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</si>
  <si>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</si>
  <si>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</si>
  <si>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</si>
  <si>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</si>
  <si>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</si>
  <si>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</si>
  <si>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</si>
  <si>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</si>
  <si>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</si>
  <si>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</si>
  <si>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</si>
  <si>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</si>
  <si>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</si>
  <si>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</si>
  <si>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</si>
  <si>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</si>
  <si>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</si>
  <si>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</si>
  <si>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</si>
  <si>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</si>
  <si>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</si>
  <si>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</si>
  <si>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</si>
  <si>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</si>
  <si>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</si>
  <si>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</si>
  <si>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</si>
  <si>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</si>
  <si>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</si>
  <si>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</si>
  <si>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</si>
  <si>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</si>
  <si>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</si>
  <si>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</si>
  <si>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</si>
  <si>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</si>
  <si>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</si>
  <si>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</si>
  <si>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</si>
  <si>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</si>
  <si>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</si>
  <si>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</si>
  <si>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</si>
  <si>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</si>
  <si>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</si>
  <si>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</si>
  <si>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</si>
  <si>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</si>
  <si>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</si>
  <si>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</si>
  <si>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</si>
  <si>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</si>
  <si>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</si>
  <si>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</si>
  <si>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</si>
  <si>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</si>
  <si>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</si>
  <si>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</si>
  <si>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</si>
  <si>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</si>
  <si>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</si>
  <si>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</si>
  <si>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</si>
  <si>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</si>
  <si>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</si>
  <si>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</si>
  <si>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</si>
  <si>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</si>
  <si>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</si>
  <si>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</si>
  <si>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</si>
  <si>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</si>
  <si>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</si>
  <si>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</si>
  <si>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</si>
  <si>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</si>
  <si>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</si>
  <si>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</si>
  <si>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</si>
  <si>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</si>
  <si>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</si>
  <si>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</si>
  <si>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</si>
  <si>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</si>
  <si>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</si>
  <si>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</si>
  <si>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</si>
  <si>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</si>
  <si>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</si>
  <si>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</si>
  <si>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</si>
  <si>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</si>
  <si>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</si>
  <si>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</si>
  <si>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</si>
  <si>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</si>
  <si>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</si>
  <si>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</si>
  <si>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</si>
  <si>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</si>
  <si>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</si>
  <si>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</si>
  <si>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</si>
  <si>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</si>
  <si>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</si>
  <si>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</si>
  <si>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</si>
  <si>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</si>
  <si>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</si>
  <si>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</si>
  <si>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</si>
  <si>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</si>
  <si>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</si>
  <si>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</si>
  <si>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</si>
  <si>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</si>
  <si>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</si>
  <si>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</si>
  <si>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</si>
  <si>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</si>
  <si>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</si>
  <si>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</si>
  <si>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</si>
  <si>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</si>
  <si>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</si>
  <si>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</si>
  <si>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</si>
  <si>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</si>
  <si>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</si>
  <si>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</si>
  <si>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</si>
  <si>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</si>
  <si>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</si>
  <si>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</si>
  <si>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</si>
  <si>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</si>
  <si>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</si>
  <si>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</si>
  <si>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</si>
  <si>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</si>
  <si>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</si>
  <si>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</si>
  <si>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</si>
  <si>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</si>
  <si>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</si>
  <si>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</si>
  <si>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</si>
  <si>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</si>
  <si>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</si>
  <si>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</si>
  <si>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</si>
  <si>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</si>
  <si>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</si>
  <si>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</si>
  <si>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</si>
  <si>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</si>
  <si>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</si>
  <si>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</si>
  <si>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</si>
  <si>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</si>
  <si>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</si>
  <si>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</si>
  <si>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</si>
  <si>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</si>
  <si>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</si>
  <si>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</si>
  <si>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</si>
  <si>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</si>
  <si>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</si>
  <si>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</si>
  <si>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</si>
  <si>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</si>
  <si>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</si>
  <si>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</si>
  <si>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</si>
  <si>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</si>
  <si>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</si>
  <si>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</si>
  <si>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</si>
  <si>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</si>
  <si>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</si>
  <si>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</si>
  <si>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</si>
  <si>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</si>
  <si>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</si>
  <si>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</si>
  <si>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</si>
  <si>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</si>
  <si>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</si>
  <si>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</si>
  <si>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</si>
  <si>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</si>
  <si>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</si>
  <si>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</si>
  <si>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</si>
  <si>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</si>
  <si>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</si>
  <si>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</si>
  <si>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</si>
  <si>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</si>
  <si>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</si>
  <si>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</si>
  <si>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</si>
  <si>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</si>
  <si>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</si>
  <si>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</si>
  <si>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</si>
  <si>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</si>
  <si>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</si>
  <si>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</si>
  <si>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</si>
  <si>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</si>
  <si>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</si>
  <si>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</si>
  <si>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</si>
  <si>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</si>
  <si>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</si>
  <si>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</si>
  <si>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</si>
  <si>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</si>
  <si>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</si>
  <si>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</si>
  <si>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</si>
  <si>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</si>
  <si>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</si>
  <si>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</si>
  <si>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</si>
  <si>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</si>
  <si>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</si>
  <si>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</si>
  <si>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</si>
  <si>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</si>
  <si>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</si>
  <si>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</si>
  <si>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</si>
  <si>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</si>
  <si>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</si>
  <si>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</si>
  <si>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</si>
  <si>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</si>
  <si>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</si>
  <si>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</si>
  <si>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</si>
  <si>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</si>
  <si>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</si>
  <si>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</si>
  <si>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</si>
  <si>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</si>
  <si>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</si>
  <si>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</si>
  <si>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</si>
  <si>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</si>
  <si>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</si>
  <si>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</si>
  <si>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</si>
  <si>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</si>
  <si>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</si>
  <si>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</si>
  <si>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</si>
  <si>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</si>
  <si>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</si>
  <si>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</si>
  <si>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</si>
  <si>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</si>
  <si>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</si>
  <si>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</si>
  <si>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</si>
  <si>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</si>
  <si>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</si>
  <si>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</si>
  <si>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</si>
  <si>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</si>
  <si>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</si>
  <si>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</si>
  <si>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</si>
  <si>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</si>
  <si>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</si>
  <si>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</si>
  <si>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</si>
  <si>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</si>
  <si>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</si>
  <si>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</si>
  <si>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</si>
  <si>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</si>
  <si>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</si>
  <si>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</si>
  <si>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</si>
  <si>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</si>
  <si>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</si>
  <si>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</si>
  <si>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</si>
  <si>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</si>
  <si>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</si>
  <si>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</si>
  <si>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</si>
  <si>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</si>
  <si>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</si>
  <si>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</si>
  <si>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</si>
  <si>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</si>
  <si>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</si>
  <si>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</si>
  <si>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</si>
  <si>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</si>
  <si>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</si>
  <si>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</si>
  <si>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</si>
  <si>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</si>
  <si>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</si>
  <si>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</si>
  <si>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</si>
  <si>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</si>
  <si>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</si>
  <si>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</si>
  <si>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</si>
  <si>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</si>
  <si>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</si>
  <si>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</si>
  <si>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</si>
  <si>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</si>
  <si>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</si>
  <si>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</si>
  <si>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</si>
  <si>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</si>
  <si>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</si>
  <si>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</si>
  <si>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</si>
  <si>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</si>
  <si>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</si>
  <si>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</si>
  <si>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</si>
  <si>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</si>
  <si>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</si>
  <si>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</si>
  <si>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</si>
  <si>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</si>
  <si>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</si>
  <si>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</si>
  <si>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</si>
  <si>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</si>
  <si>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</si>
  <si>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</si>
  <si>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</si>
  <si>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</si>
  <si>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</si>
  <si>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</si>
  <si>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</si>
  <si>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</si>
  <si>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</si>
  <si>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</si>
  <si>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</si>
  <si>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</si>
  <si>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</si>
  <si>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</si>
  <si>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</si>
  <si>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</si>
  <si>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</si>
  <si>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</si>
  <si>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</si>
  <si>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</si>
  <si>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</si>
  <si>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</si>
  <si>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</si>
  <si>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</si>
  <si>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</si>
  <si>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</si>
  <si>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</si>
  <si>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</si>
  <si>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</si>
  <si>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</si>
  <si>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</si>
  <si>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</si>
  <si>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</si>
  <si>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</si>
  <si>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</si>
  <si>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</si>
  <si>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</si>
  <si>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</si>
  <si>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</si>
  <si>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</si>
  <si>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</si>
  <si>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</si>
  <si>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</si>
  <si>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</si>
  <si>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</si>
  <si>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</si>
  <si>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</si>
  <si>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</si>
  <si>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</si>
  <si>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</si>
  <si>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</si>
  <si>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</si>
  <si>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</si>
  <si>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</si>
  <si>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</si>
  <si>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</si>
  <si>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</si>
  <si>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</si>
  <si>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</si>
  <si>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</si>
  <si>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</si>
  <si>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</si>
  <si>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</si>
  <si>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</si>
  <si>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</si>
  <si>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</si>
  <si>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</si>
  <si>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</si>
  <si>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</si>
  <si>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</si>
  <si>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</si>
  <si>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</si>
  <si>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</si>
  <si>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</si>
  <si>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</si>
  <si>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</si>
  <si>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</si>
  <si>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</si>
  <si>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</si>
  <si>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</si>
  <si>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</si>
  <si>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</si>
  <si>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</si>
  <si>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</si>
  <si>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</si>
  <si>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</si>
  <si>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</si>
  <si>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</si>
  <si>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</si>
  <si>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</si>
  <si>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</si>
  <si>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</si>
  <si>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</si>
  <si>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</si>
  <si>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</si>
  <si>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</si>
  <si>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</si>
  <si>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</si>
  <si>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</si>
  <si>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</si>
  <si>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</si>
  <si>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</si>
  <si>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</si>
  <si>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</si>
  <si>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</si>
  <si>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</si>
  <si>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</si>
  <si>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</si>
  <si>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</si>
  <si>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</si>
  <si>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</si>
  <si>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</si>
  <si>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</si>
  <si>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</si>
  <si>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</si>
  <si>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</si>
  <si>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</si>
  <si>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</si>
  <si>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</si>
  <si>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</si>
  <si>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</si>
  <si>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</si>
  <si>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</si>
  <si>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</si>
  <si>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</si>
  <si>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</si>
  <si>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</si>
  <si>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</si>
  <si>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</si>
  <si>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</si>
  <si>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</si>
  <si>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</si>
  <si>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</si>
  <si>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</si>
  <si>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</si>
  <si>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</si>
  <si>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</si>
  <si>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</si>
  <si>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</si>
  <si>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</si>
  <si>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</si>
  <si>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</si>
  <si>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</si>
  <si>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</si>
  <si>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</si>
  <si>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</si>
  <si>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</si>
  <si>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</si>
  <si>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</si>
  <si>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</si>
  <si>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</si>
  <si>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</si>
  <si>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</si>
  <si>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</si>
  <si>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</t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</si>
  <si>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</si>
  <si>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</si>
  <si>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02/9301000</t>
  </si>
  <si>
    <t>office@dskam.bg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</si>
  <si>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</si>
  <si>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</si>
  <si>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</si>
  <si>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</si>
  <si>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</si>
  <si>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</si>
  <si>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ДСК Управление на активи АД</t>
  </si>
  <si>
    <t>РГ-08-0009</t>
  </si>
  <si>
    <t>ДФ ДСК Фонд на паричния пазар в евро</t>
  </si>
  <si>
    <t>РГ-05-1575</t>
  </si>
  <si>
    <t>176460714</t>
  </si>
  <si>
    <t>София ул. "Московска" №19</t>
  </si>
  <si>
    <t>София ул. "Алабин" № 36, ет.3</t>
  </si>
  <si>
    <t>-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</si>
</sst>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91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4" xfId="233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18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3" fontId="16" fillId="0" borderId="10" xfId="0" applyNumberFormat="1" applyFont="1" applyFill="1" applyBorder="1" applyAlignment="1" applyProtection="1">
      <alignment wrapText="1"/>
      <protection locked="0"/>
    </xf>
    <xf numFmtId="3" fontId="14" fillId="0" borderId="10" xfId="0" applyNumberFormat="1" applyFont="1" applyFill="1" applyBorder="1" applyAlignment="1" applyProtection="1">
      <alignment wrapText="1"/>
      <protection locked="0"/>
    </xf>
    <xf numFmtId="3" fontId="14" fillId="0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 locked="0"/>
    </xf>
    <xf numFmtId="3" fontId="16" fillId="0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240" applyNumberFormat="1" applyFont="1" applyFill="1" applyBorder="1" applyAlignment="1" applyProtection="1">
      <alignment horizontal="right" vertical="justify"/>
      <protection locked="0"/>
    </xf>
    <xf numFmtId="3" fontId="1" fillId="0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0" borderId="10" xfId="240" applyNumberFormat="1" applyFont="1" applyFill="1" applyBorder="1" applyAlignment="1" applyProtection="1">
      <alignment horizontal="right" vertical="justify"/>
      <protection locked="0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4" fillId="0" borderId="26" xfId="234" applyNumberFormat="1" applyFont="1" applyFill="1" applyBorder="1" applyAlignment="1" applyProtection="1">
      <alignment horizontal="center" vertical="center" wrapText="1"/>
      <protection locked="0"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7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3" fillId="0" borderId="10" xfId="240" applyNumberFormat="1" applyFont="1" applyFill="1" applyBorder="1" applyAlignment="1" applyProtection="1">
      <alignment horizontal="right" vertical="center"/>
      <protection locked="0"/>
    </xf>
    <xf numFmtId="3" fontId="1" fillId="0" borderId="10" xfId="240" applyNumberFormat="1" applyFont="1" applyFill="1" applyBorder="1" applyAlignment="1" applyProtection="1">
      <alignment horizontal="right" vertical="center"/>
      <protection locked="0"/>
    </xf>
    <xf numFmtId="3" fontId="14" fillId="0" borderId="10" xfId="234" applyNumberFormat="1" applyFont="1" applyFill="1" applyBorder="1" applyAlignment="1" applyProtection="1">
      <alignment vertical="center" wrapText="1"/>
      <protection locked="0"/>
    </xf>
    <xf numFmtId="3" fontId="14" fillId="0" borderId="26" xfId="234" applyNumberFormat="1" applyFont="1" applyFill="1" applyBorder="1" applyAlignment="1" applyProtection="1">
      <alignment horizontal="right" vertical="center" wrapText="1"/>
      <protection locked="0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1" applyFont="1">
      <alignment/>
      <protection/>
    </xf>
    <xf numFmtId="0" fontId="21" fillId="0" borderId="0" xfId="0" applyFont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7" borderId="10" xfId="241" applyFont="1" applyFill="1" applyBorder="1" applyProtection="1">
      <alignment/>
      <protection locked="0"/>
    </xf>
    <xf numFmtId="10" fontId="14" fillId="0" borderId="18" xfId="241" applyNumberFormat="1" applyFont="1" applyFill="1" applyBorder="1" applyProtection="1">
      <alignment/>
      <protection locked="0"/>
    </xf>
    <xf numFmtId="10" fontId="14" fillId="0" borderId="10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8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5" borderId="0" xfId="241" applyFont="1" applyFill="1">
      <alignment/>
      <protection/>
    </xf>
    <xf numFmtId="0" fontId="14" fillId="5" borderId="0" xfId="241" applyFont="1" applyFill="1">
      <alignment/>
      <protection/>
    </xf>
    <xf numFmtId="0" fontId="14" fillId="5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7" borderId="0" xfId="241" applyFont="1" applyFill="1">
      <alignment/>
      <protection/>
    </xf>
    <xf numFmtId="0" fontId="14" fillId="44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14" fillId="45" borderId="0" xfId="241" applyFont="1" applyFill="1">
      <alignment/>
      <protection/>
    </xf>
    <xf numFmtId="0" fontId="20" fillId="7" borderId="0" xfId="241" applyFont="1" applyFill="1">
      <alignment/>
      <protection/>
    </xf>
    <xf numFmtId="0" fontId="20" fillId="9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20" fillId="44" borderId="0" xfId="241" applyFont="1" applyFill="1">
      <alignment/>
      <protection/>
    </xf>
    <xf numFmtId="0" fontId="14" fillId="44" borderId="0" xfId="241" applyFont="1" applyFill="1" applyProtection="1">
      <alignment/>
      <protection locked="0"/>
    </xf>
    <xf numFmtId="0" fontId="14" fillId="45" borderId="0" xfId="241" applyFont="1" applyFill="1" applyBorder="1">
      <alignment/>
      <protection/>
    </xf>
    <xf numFmtId="0" fontId="14" fillId="9" borderId="0" xfId="241" applyFont="1" applyFill="1" applyBorder="1">
      <alignment/>
      <protection/>
    </xf>
    <xf numFmtId="0" fontId="14" fillId="9" borderId="0" xfId="235" applyFont="1" applyFill="1" applyBorder="1" applyAlignment="1">
      <alignment/>
      <protection/>
    </xf>
    <xf numFmtId="0" fontId="14" fillId="42" borderId="29" xfId="233" applyFont="1" applyFill="1" applyBorder="1" applyAlignment="1" applyProtection="1">
      <alignment horizontal="center" vertical="center" wrapText="1"/>
      <protection/>
    </xf>
    <xf numFmtId="0" fontId="14" fillId="42" borderId="29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0" xfId="0" applyFont="1" applyFill="1" applyBorder="1" applyAlignment="1">
      <alignment horizontal="center" textRotation="255" wrapText="1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6" borderId="11" xfId="131" applyNumberFormat="1" applyFont="1" applyFill="1" applyBorder="1" applyAlignment="1" applyProtection="1">
      <alignment horizontal="right"/>
      <protection hidden="1"/>
    </xf>
    <xf numFmtId="188" fontId="14" fillId="46" borderId="30" xfId="131" applyNumberFormat="1" applyFont="1" applyFill="1" applyBorder="1" applyAlignment="1" applyProtection="1">
      <alignment horizontal="left"/>
      <protection hidden="1"/>
    </xf>
    <xf numFmtId="188" fontId="14" fillId="46" borderId="30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30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30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30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1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2" xfId="0" applyNumberFormat="1" applyFont="1" applyFill="1" applyBorder="1" applyAlignment="1">
      <alignment/>
    </xf>
    <xf numFmtId="0" fontId="14" fillId="43" borderId="31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2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31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1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2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31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1" fontId="14" fillId="5" borderId="10" xfId="0" applyNumberFormat="1" applyFont="1" applyFill="1" applyBorder="1" applyAlignment="1">
      <alignment/>
    </xf>
    <xf numFmtId="0" fontId="14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239" applyFont="1" applyFill="1" applyBorder="1" applyAlignment="1" applyProtection="1">
      <alignment vertical="center" wrapText="1"/>
      <protection/>
    </xf>
    <xf numFmtId="3" fontId="14" fillId="5" borderId="32" xfId="0" applyNumberFormat="1" applyFont="1" applyFill="1" applyBorder="1" applyAlignment="1">
      <alignment/>
    </xf>
    <xf numFmtId="0" fontId="16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31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1" fontId="14" fillId="7" borderId="10" xfId="0" applyNumberFormat="1" applyFont="1" applyFill="1" applyBorder="1" applyAlignment="1">
      <alignment/>
    </xf>
    <xf numFmtId="0" fontId="14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239" applyFont="1" applyFill="1" applyBorder="1" applyAlignment="1" applyProtection="1">
      <alignment vertical="center" wrapText="1"/>
      <protection/>
    </xf>
    <xf numFmtId="3" fontId="14" fillId="7" borderId="32" xfId="0" applyNumberFormat="1" applyFont="1" applyFill="1" applyBorder="1" applyAlignment="1">
      <alignment/>
    </xf>
    <xf numFmtId="0" fontId="16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31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1" fontId="14" fillId="9" borderId="10" xfId="0" applyNumberFormat="1" applyFont="1" applyFill="1" applyBorder="1" applyAlignment="1">
      <alignment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2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7" applyFont="1" applyFill="1" applyBorder="1" applyAlignment="1" applyProtection="1">
      <alignment horizontal="left" vertical="center" wrapText="1"/>
      <protection/>
    </xf>
    <xf numFmtId="0" fontId="14" fillId="7" borderId="10" xfId="237" applyFont="1" applyFill="1" applyBorder="1" applyAlignment="1" applyProtection="1">
      <alignment horizontal="left" vertical="center" wrapText="1"/>
      <protection/>
    </xf>
    <xf numFmtId="0" fontId="16" fillId="7" borderId="10" xfId="240" applyFont="1" applyFill="1" applyBorder="1" applyAlignment="1" applyProtection="1">
      <alignment horizontal="left" vertical="justify" wrapText="1"/>
      <protection/>
    </xf>
    <xf numFmtId="0" fontId="14" fillId="7" borderId="10" xfId="240" applyFont="1" applyFill="1" applyBorder="1" applyAlignment="1" applyProtection="1">
      <alignment horizontal="left" vertical="justify" wrapText="1"/>
      <protection/>
    </xf>
    <xf numFmtId="0" fontId="14" fillId="9" borderId="10" xfId="234" applyFont="1" applyFill="1" applyBorder="1" applyAlignment="1" applyProtection="1">
      <alignment horizontal="left" vertical="center" wrapText="1"/>
      <protection/>
    </xf>
    <xf numFmtId="0" fontId="14" fillId="9" borderId="10" xfId="234" applyFont="1" applyFill="1" applyBorder="1" applyAlignment="1" applyProtection="1">
      <alignment horizontal="left" wrapText="1"/>
      <protection/>
    </xf>
    <xf numFmtId="0" fontId="14" fillId="9" borderId="10" xfId="234" applyFont="1" applyFill="1" applyBorder="1" applyAlignment="1" applyProtection="1">
      <alignment horizontal="left" wrapText="1" indent="1"/>
      <protection/>
    </xf>
    <xf numFmtId="0" fontId="14" fillId="9" borderId="10" xfId="236" applyFont="1" applyFill="1" applyBorder="1" applyAlignment="1" applyProtection="1">
      <alignment horizontal="left" vertical="center" wrapText="1"/>
      <protection/>
    </xf>
    <xf numFmtId="0" fontId="14" fillId="9" borderId="10" xfId="236" applyFont="1" applyFill="1" applyBorder="1" applyAlignment="1" applyProtection="1">
      <alignment horizontal="left" wrapText="1" indent="1"/>
      <protection/>
    </xf>
    <xf numFmtId="0" fontId="16" fillId="9" borderId="10" xfId="234" applyFont="1" applyFill="1" applyBorder="1" applyAlignment="1" applyProtection="1">
      <alignment horizontal="left" vertical="center"/>
      <protection/>
    </xf>
    <xf numFmtId="0" fontId="16" fillId="9" borderId="10" xfId="234" applyFont="1" applyFill="1" applyBorder="1" applyAlignment="1" applyProtection="1">
      <alignment horizontal="left"/>
      <protection/>
    </xf>
    <xf numFmtId="0" fontId="14" fillId="45" borderId="31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1" fontId="14" fillId="45" borderId="10" xfId="0" applyNumberFormat="1" applyFont="1" applyFill="1" applyBorder="1" applyAlignment="1">
      <alignment/>
    </xf>
    <xf numFmtId="0" fontId="16" fillId="45" borderId="10" xfId="237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2" xfId="0" applyNumberFormat="1" applyFont="1" applyFill="1" applyBorder="1" applyAlignment="1">
      <alignment/>
    </xf>
    <xf numFmtId="0" fontId="14" fillId="45" borderId="10" xfId="237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31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1" fontId="14" fillId="44" borderId="10" xfId="0" applyNumberFormat="1" applyFont="1" applyFill="1" applyBorder="1" applyAlignment="1">
      <alignment/>
    </xf>
    <xf numFmtId="0" fontId="16" fillId="44" borderId="10" xfId="237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2" xfId="0" applyNumberFormat="1" applyFont="1" applyFill="1" applyBorder="1" applyAlignment="1">
      <alignment/>
    </xf>
    <xf numFmtId="0" fontId="14" fillId="44" borderId="10" xfId="237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3" xfId="0" applyFont="1" applyFill="1" applyBorder="1" applyAlignment="1">
      <alignment/>
    </xf>
    <xf numFmtId="0" fontId="14" fillId="44" borderId="29" xfId="0" applyFont="1" applyFill="1" applyBorder="1" applyAlignment="1">
      <alignment/>
    </xf>
    <xf numFmtId="181" fontId="14" fillId="44" borderId="29" xfId="0" applyNumberFormat="1" applyFont="1" applyFill="1" applyBorder="1" applyAlignment="1">
      <alignment/>
    </xf>
    <xf numFmtId="0" fontId="14" fillId="44" borderId="29" xfId="237" applyFont="1" applyFill="1" applyBorder="1" applyAlignment="1" applyProtection="1">
      <alignment horizontal="left" vertical="center" wrapText="1"/>
      <protection/>
    </xf>
    <xf numFmtId="0" fontId="16" fillId="44" borderId="29" xfId="0" applyFont="1" applyFill="1" applyBorder="1" applyAlignment="1" applyProtection="1">
      <alignment horizontal="left" vertical="top" wrapText="1"/>
      <protection/>
    </xf>
    <xf numFmtId="3" fontId="14" fillId="44" borderId="34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7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0" applyFont="1" applyFill="1" applyBorder="1" applyAlignment="1" applyProtection="1">
      <alignment horizontal="left" vertical="center" wrapText="1"/>
      <protection/>
    </xf>
    <xf numFmtId="0" fontId="14" fillId="44" borderId="10" xfId="240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0" fontId="14" fillId="7" borderId="28" xfId="241" applyFont="1" applyFill="1" applyBorder="1" applyAlignment="1" applyProtection="1">
      <alignment horizontal="center"/>
      <protection locked="0"/>
    </xf>
    <xf numFmtId="49" fontId="14" fillId="7" borderId="28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31" fillId="0" borderId="35" xfId="0" applyFont="1" applyFill="1" applyBorder="1" applyAlignment="1">
      <alignment horizontal="center"/>
    </xf>
    <xf numFmtId="0" fontId="31" fillId="0" borderId="36" xfId="0" applyFont="1" applyFill="1" applyBorder="1" applyAlignment="1">
      <alignment horizontal="center"/>
    </xf>
    <xf numFmtId="3" fontId="31" fillId="0" borderId="37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8" xfId="131" applyNumberFormat="1" applyFont="1" applyFill="1" applyBorder="1" applyProtection="1">
      <alignment/>
      <protection locked="0"/>
    </xf>
    <xf numFmtId="1" fontId="14" fillId="7" borderId="39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17" xfId="241" applyNumberFormat="1" applyFont="1" applyFill="1" applyBorder="1" applyProtection="1">
      <alignment/>
      <protection locked="0"/>
    </xf>
    <xf numFmtId="193" fontId="14" fillId="7" borderId="18" xfId="241" applyNumberFormat="1" applyFont="1" applyFill="1" applyBorder="1" applyProtection="1">
      <alignment/>
      <protection locked="0"/>
    </xf>
    <xf numFmtId="193" fontId="14" fillId="7" borderId="22" xfId="233" applyNumberFormat="1" applyFont="1" applyFill="1" applyBorder="1" applyAlignment="1" applyProtection="1">
      <alignment/>
      <protection locked="0"/>
    </xf>
    <xf numFmtId="193" fontId="14" fillId="7" borderId="24" xfId="233" applyNumberFormat="1" applyFont="1" applyFill="1" applyBorder="1" applyAlignment="1" applyProtection="1">
      <alignment/>
      <protection locked="0"/>
    </xf>
    <xf numFmtId="193" fontId="14" fillId="7" borderId="24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83" fontId="14" fillId="44" borderId="10" xfId="0" applyNumberFormat="1" applyFont="1" applyFill="1" applyBorder="1" applyAlignment="1" applyProtection="1">
      <alignment horizontal="right"/>
      <protection locked="0"/>
    </xf>
    <xf numFmtId="190" fontId="14" fillId="44" borderId="10" xfId="0" applyNumberFormat="1" applyFont="1" applyFill="1" applyBorder="1" applyAlignment="1" applyProtection="1">
      <alignment horizontal="right"/>
      <protection locked="0"/>
    </xf>
    <xf numFmtId="192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4" fillId="7" borderId="10" xfId="0" applyNumberFormat="1" applyFont="1" applyFill="1" applyBorder="1" applyAlignment="1" applyProtection="1">
      <alignment horizontal="right"/>
      <protection locked="0"/>
    </xf>
    <xf numFmtId="4" fontId="14" fillId="7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7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26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26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7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0" fontId="16" fillId="0" borderId="27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7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26" xfId="233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26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15"/>
      <protection hidden="1"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6" fillId="42" borderId="26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26" xfId="233" applyFont="1" applyFill="1" applyBorder="1" applyAlignment="1" applyProtection="1">
      <alignment horizontal="center" vertical="center" textRotation="90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9.140625" style="100" customWidth="1"/>
    <col min="2" max="2" width="30.7109375" style="100" customWidth="1"/>
    <col min="3" max="3" width="65.7109375" style="100" customWidth="1"/>
    <col min="4" max="16384" width="9.140625" style="100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5">
        <v>42736</v>
      </c>
    </row>
    <row r="7" spans="2:3" ht="15.75">
      <c r="B7" s="24" t="s">
        <v>234</v>
      </c>
      <c r="C7" s="265">
        <v>43100</v>
      </c>
    </row>
    <row r="8" spans="2:3" ht="15.75">
      <c r="B8" s="24" t="s">
        <v>235</v>
      </c>
      <c r="C8" s="265">
        <v>43188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6" t="s">
        <v>1484</v>
      </c>
    </row>
    <row r="12" spans="2:3" ht="15.75">
      <c r="B12" s="24" t="s">
        <v>238</v>
      </c>
      <c r="C12" s="266" t="s">
        <v>1485</v>
      </c>
    </row>
    <row r="13" spans="2:3" ht="15.75">
      <c r="B13" s="24" t="s">
        <v>239</v>
      </c>
      <c r="C13" s="266" t="s">
        <v>1486</v>
      </c>
    </row>
    <row r="14" spans="2:3" ht="15.75">
      <c r="B14" s="24" t="s">
        <v>240</v>
      </c>
      <c r="C14" s="266" t="s">
        <v>1487</v>
      </c>
    </row>
    <row r="15" spans="2:3" ht="15.75">
      <c r="B15" s="24" t="s">
        <v>241</v>
      </c>
      <c r="C15" s="266" t="s">
        <v>1488</v>
      </c>
    </row>
    <row r="16" spans="2:3" ht="15.75">
      <c r="B16" s="27" t="s">
        <v>242</v>
      </c>
      <c r="C16" s="267" t="s">
        <v>1474</v>
      </c>
    </row>
    <row r="17" spans="2:3" ht="15.75">
      <c r="B17" s="27" t="s">
        <v>243</v>
      </c>
      <c r="C17" s="510" t="s">
        <v>1475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6" t="s">
        <v>1482</v>
      </c>
    </row>
    <row r="21" spans="2:3" ht="15.75">
      <c r="B21" s="24" t="s">
        <v>238</v>
      </c>
      <c r="C21" s="266" t="s">
        <v>1483</v>
      </c>
    </row>
    <row r="22" spans="2:3" ht="15.75">
      <c r="B22" s="24" t="s">
        <v>239</v>
      </c>
      <c r="C22" s="266" t="s">
        <v>1476</v>
      </c>
    </row>
    <row r="23" spans="2:3" ht="15.75">
      <c r="B23" s="24" t="s">
        <v>246</v>
      </c>
      <c r="C23" s="266" t="s">
        <v>1477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7" t="s">
        <v>1478</v>
      </c>
    </row>
    <row r="27" spans="2:3" ht="15.75">
      <c r="B27" s="27" t="s">
        <v>249</v>
      </c>
      <c r="C27" s="267" t="s">
        <v>1479</v>
      </c>
    </row>
    <row r="28" spans="2:3" ht="15.75">
      <c r="B28" s="27" t="s">
        <v>242</v>
      </c>
      <c r="C28" s="267" t="s">
        <v>1480</v>
      </c>
    </row>
    <row r="29" spans="2:3" ht="15.75">
      <c r="B29" s="27" t="s">
        <v>243</v>
      </c>
      <c r="C29" s="510" t="s">
        <v>1481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8"/>
      <c r="C32" s="218"/>
    </row>
    <row r="35" spans="2:3" ht="15.75">
      <c r="B35" s="576" t="s">
        <v>1367</v>
      </c>
      <c r="C35" s="575" t="s">
        <v>1352</v>
      </c>
    </row>
    <row r="36" spans="2:3" ht="15.75">
      <c r="B36" s="576" t="s">
        <v>1379</v>
      </c>
      <c r="C36" s="575" t="s">
        <v>956</v>
      </c>
    </row>
    <row r="37" spans="2:3" ht="15.75">
      <c r="B37" s="576" t="s">
        <v>1428</v>
      </c>
      <c r="C37" s="575" t="s">
        <v>1377</v>
      </c>
    </row>
    <row r="38" spans="2:3" ht="15.75">
      <c r="B38" s="576" t="s">
        <v>1380</v>
      </c>
      <c r="C38" s="575" t="s">
        <v>1378</v>
      </c>
    </row>
    <row r="39" spans="2:3" ht="31.5">
      <c r="B39" s="576" t="s">
        <v>1381</v>
      </c>
      <c r="C39" s="575" t="s">
        <v>1419</v>
      </c>
    </row>
    <row r="40" spans="2:3" ht="15.75">
      <c r="B40" s="576" t="s">
        <v>1382</v>
      </c>
      <c r="C40" s="577" t="s">
        <v>252</v>
      </c>
    </row>
    <row r="41" spans="2:3" ht="15.75">
      <c r="B41" s="576" t="s">
        <v>1383</v>
      </c>
      <c r="C41" s="578" t="s">
        <v>253</v>
      </c>
    </row>
    <row r="42" spans="2:3" ht="15.75">
      <c r="B42" s="576" t="s">
        <v>1384</v>
      </c>
      <c r="C42" s="578" t="s">
        <v>256</v>
      </c>
    </row>
    <row r="43" spans="2:3" ht="15.75">
      <c r="B43" s="576" t="s">
        <v>1385</v>
      </c>
      <c r="C43" s="578" t="s">
        <v>945</v>
      </c>
    </row>
    <row r="44" spans="2:3" ht="63">
      <c r="B44" s="576" t="s">
        <v>1386</v>
      </c>
      <c r="C44" s="579" t="s">
        <v>949</v>
      </c>
    </row>
    <row r="45" spans="2:3" ht="31.5">
      <c r="B45" s="576" t="s">
        <v>1387</v>
      </c>
      <c r="C45" s="579" t="s">
        <v>1347</v>
      </c>
    </row>
    <row r="46" spans="2:3" ht="31.5">
      <c r="B46" s="576" t="s">
        <v>1433</v>
      </c>
      <c r="C46" s="579" t="s">
        <v>1420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zoomScale="80" zoomScaleNormal="80" zoomScalePageLayoutView="0" workbookViewId="0" topLeftCell="A1">
      <selection activeCell="A10" sqref="A10:F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25.7109375" style="42" customWidth="1"/>
    <col min="4" max="4" width="13.28125" style="42" customWidth="1"/>
    <col min="5" max="5" width="12.00390625" style="42" customWidth="1"/>
    <col min="6" max="6" width="16.00390625" style="42" customWidth="1"/>
    <col min="7" max="7" width="12.7109375" style="42" customWidth="1"/>
    <col min="8" max="8" width="18.8515625" style="42" customWidth="1"/>
    <col min="9" max="9" width="14.8515625" style="42" customWidth="1"/>
    <col min="10" max="10" width="14.7109375" style="42" customWidth="1"/>
    <col min="11" max="16384" width="9.140625" style="42" customWidth="1"/>
  </cols>
  <sheetData>
    <row r="1" spans="7:10" s="60" customFormat="1" ht="15.75" customHeight="1">
      <c r="G1" s="61" t="s">
        <v>1461</v>
      </c>
      <c r="J1" s="61"/>
    </row>
    <row r="2" spans="2:13" s="60" customFormat="1" ht="15.75">
      <c r="B2" s="645" t="s">
        <v>945</v>
      </c>
      <c r="C2" s="645"/>
      <c r="D2" s="645"/>
      <c r="E2" s="65"/>
      <c r="F2" s="65"/>
      <c r="G2" s="65"/>
      <c r="H2" s="65"/>
      <c r="I2" s="65"/>
      <c r="J2" s="65"/>
      <c r="K2" s="41"/>
      <c r="L2" s="64"/>
      <c r="M2" s="64"/>
    </row>
    <row r="3" spans="2:13" s="60" customFormat="1" ht="15.75">
      <c r="B3" s="645" t="str">
        <f>CONCATENATE("на ",UPPER(dfName))</f>
        <v>на ДФ ДСК ФОНД НА ПАРИЧНИЯ ПАЗАР В ЕВРО</v>
      </c>
      <c r="C3" s="645"/>
      <c r="D3" s="645"/>
      <c r="E3" s="65"/>
      <c r="F3" s="65"/>
      <c r="G3" s="65"/>
      <c r="H3" s="65"/>
      <c r="I3" s="65"/>
      <c r="J3" s="65"/>
      <c r="K3" s="65"/>
      <c r="L3" s="66"/>
      <c r="M3" s="66"/>
    </row>
    <row r="4" spans="2:10" s="60" customFormat="1" ht="15.75" customHeight="1">
      <c r="B4" s="645" t="str">
        <f>CONCATENATE("към ",TEXT(EndDate,"dd.mm.yyyy")," г.")</f>
        <v>към 31.12.2017 г.</v>
      </c>
      <c r="C4" s="645"/>
      <c r="D4" s="645"/>
      <c r="E4" s="75" t="s">
        <v>914</v>
      </c>
      <c r="F4" s="223">
        <f>ReportedCompletionDate</f>
        <v>43188</v>
      </c>
      <c r="G4" s="65"/>
      <c r="H4" s="41"/>
      <c r="I4" s="64"/>
      <c r="J4" s="64"/>
    </row>
    <row r="5" spans="2:10" s="60" customFormat="1" ht="15.75"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pans="1:7" ht="78.75">
      <c r="A8" s="270" t="s">
        <v>950</v>
      </c>
      <c r="B8" s="268" t="s">
        <v>975</v>
      </c>
      <c r="C8" s="307" t="s">
        <v>976</v>
      </c>
      <c r="D8" s="269" t="s">
        <v>948</v>
      </c>
      <c r="E8" s="269" t="s">
        <v>946</v>
      </c>
      <c r="F8" s="269" t="s">
        <v>947</v>
      </c>
      <c r="G8" s="269" t="s">
        <v>944</v>
      </c>
    </row>
    <row r="9" spans="1:7" ht="17.25">
      <c r="A9" s="347">
        <v>1</v>
      </c>
      <c r="B9" s="348">
        <v>2</v>
      </c>
      <c r="C9" s="349">
        <v>3</v>
      </c>
      <c r="D9" s="350">
        <v>4</v>
      </c>
      <c r="E9" s="350">
        <v>5</v>
      </c>
      <c r="F9" s="350">
        <v>6</v>
      </c>
      <c r="G9" s="350">
        <v>7</v>
      </c>
    </row>
    <row r="10" spans="1:7" ht="15.75">
      <c r="A10" s="324"/>
      <c r="B10" s="53"/>
      <c r="C10" s="308"/>
      <c r="D10" s="600"/>
      <c r="E10" s="324"/>
      <c r="F10" s="324"/>
      <c r="G10" s="309">
        <f>F10/'1-SB'!$C$47</f>
        <v>0</v>
      </c>
    </row>
    <row r="11" spans="1:7" ht="15.75">
      <c r="A11" s="324"/>
      <c r="B11" s="53"/>
      <c r="C11" s="308"/>
      <c r="D11" s="600"/>
      <c r="E11" s="324"/>
      <c r="F11" s="324"/>
      <c r="G11" s="309">
        <f>F11/'1-SB'!$C$47</f>
        <v>0</v>
      </c>
    </row>
    <row r="12" spans="1:7" ht="15.75">
      <c r="A12" s="324"/>
      <c r="B12" s="53"/>
      <c r="C12" s="308"/>
      <c r="D12" s="600"/>
      <c r="E12" s="324"/>
      <c r="F12" s="324"/>
      <c r="G12" s="309">
        <f>F12/'1-SB'!$C$47</f>
        <v>0</v>
      </c>
    </row>
    <row r="13" spans="1:7" ht="15.75">
      <c r="A13" s="324"/>
      <c r="B13" s="53"/>
      <c r="C13" s="308"/>
      <c r="D13" s="600"/>
      <c r="E13" s="324"/>
      <c r="F13" s="324"/>
      <c r="G13" s="309">
        <f>F13/'1-SB'!$C$47</f>
        <v>0</v>
      </c>
    </row>
    <row r="14" spans="1:7" ht="15.75">
      <c r="A14" s="324"/>
      <c r="B14" s="53"/>
      <c r="C14" s="308"/>
      <c r="D14" s="600"/>
      <c r="E14" s="324"/>
      <c r="F14" s="324"/>
      <c r="G14" s="309">
        <f>F14/'1-SB'!$C$47</f>
        <v>0</v>
      </c>
    </row>
    <row r="15" spans="1:7" ht="15.75">
      <c r="A15" s="324"/>
      <c r="B15" s="53"/>
      <c r="C15" s="308"/>
      <c r="D15" s="600"/>
      <c r="E15" s="324"/>
      <c r="F15" s="324"/>
      <c r="G15" s="309">
        <f>F15/'1-SB'!$C$47</f>
        <v>0</v>
      </c>
    </row>
    <row r="16" spans="1:7" ht="15.75">
      <c r="A16" s="324"/>
      <c r="B16" s="53"/>
      <c r="C16" s="308"/>
      <c r="D16" s="600"/>
      <c r="E16" s="324"/>
      <c r="F16" s="324"/>
      <c r="G16" s="309">
        <f>F16/'1-SB'!$C$47</f>
        <v>0</v>
      </c>
    </row>
    <row r="17" spans="1:7" ht="15.75">
      <c r="A17" s="324"/>
      <c r="B17" s="53"/>
      <c r="C17" s="308"/>
      <c r="D17" s="600"/>
      <c r="E17" s="324"/>
      <c r="F17" s="324"/>
      <c r="G17" s="309">
        <f>F17/'1-SB'!$C$47</f>
        <v>0</v>
      </c>
    </row>
    <row r="18" spans="1:7" ht="15.75">
      <c r="A18" s="324"/>
      <c r="B18" s="53"/>
      <c r="C18" s="308"/>
      <c r="D18" s="600"/>
      <c r="E18" s="324"/>
      <c r="F18" s="230"/>
      <c r="G18" s="309">
        <f>F18/'1-SB'!$C$47</f>
        <v>0</v>
      </c>
    </row>
    <row r="19" spans="1:7" ht="15.75">
      <c r="A19" s="324"/>
      <c r="B19" s="53"/>
      <c r="C19" s="308"/>
      <c r="D19" s="600"/>
      <c r="E19" s="324"/>
      <c r="F19" s="230"/>
      <c r="G19" s="309">
        <f>F19/'1-SB'!$C$47</f>
        <v>0</v>
      </c>
    </row>
    <row r="20" spans="1:7" ht="15.75">
      <c r="A20" s="324"/>
      <c r="B20" s="53"/>
      <c r="C20" s="308"/>
      <c r="D20" s="600"/>
      <c r="E20" s="324"/>
      <c r="F20" s="324"/>
      <c r="G20" s="309">
        <f>F20/'1-SB'!$C$47</f>
        <v>0</v>
      </c>
    </row>
    <row r="21" spans="1:7" ht="15.75">
      <c r="A21" s="324"/>
      <c r="B21" s="53"/>
      <c r="C21" s="308"/>
      <c r="D21" s="600"/>
      <c r="E21" s="324"/>
      <c r="F21" s="324"/>
      <c r="G21" s="309">
        <f>F21/'1-SB'!$C$47</f>
        <v>0</v>
      </c>
    </row>
    <row r="22" spans="1:7" ht="15.75">
      <c r="A22" s="324"/>
      <c r="B22" s="53"/>
      <c r="C22" s="308"/>
      <c r="D22" s="600"/>
      <c r="E22" s="324"/>
      <c r="F22" s="324"/>
      <c r="G22" s="309">
        <f>F22/'1-SB'!$C$47</f>
        <v>0</v>
      </c>
    </row>
    <row r="23" spans="1:7" ht="15.75">
      <c r="A23" s="324"/>
      <c r="B23" s="53"/>
      <c r="C23" s="308"/>
      <c r="D23" s="600"/>
      <c r="E23" s="324"/>
      <c r="F23" s="324"/>
      <c r="G23" s="309">
        <f>F23/'1-SB'!$C$47</f>
        <v>0</v>
      </c>
    </row>
    <row r="24" spans="1:7" ht="15.75">
      <c r="A24" s="324"/>
      <c r="B24" s="53"/>
      <c r="C24" s="308"/>
      <c r="D24" s="600"/>
      <c r="E24" s="324"/>
      <c r="F24" s="324"/>
      <c r="G24" s="309">
        <f>F24/'1-SB'!$C$47</f>
        <v>0</v>
      </c>
    </row>
    <row r="25" spans="1:7" ht="15.75">
      <c r="A25" s="324"/>
      <c r="B25" s="53"/>
      <c r="C25" s="308"/>
      <c r="D25" s="600"/>
      <c r="E25" s="324"/>
      <c r="F25" s="324"/>
      <c r="G25" s="309">
        <f>F25/'1-SB'!$C$47</f>
        <v>0</v>
      </c>
    </row>
    <row r="26" spans="1:7" ht="15.75">
      <c r="A26" s="324"/>
      <c r="B26" s="53"/>
      <c r="C26" s="308"/>
      <c r="D26" s="600"/>
      <c r="E26" s="324"/>
      <c r="F26" s="324"/>
      <c r="G26" s="309">
        <f>F26/'1-SB'!$C$47</f>
        <v>0</v>
      </c>
    </row>
    <row r="27" spans="1:7" ht="15.75">
      <c r="A27" s="324"/>
      <c r="B27" s="53"/>
      <c r="C27" s="308"/>
      <c r="D27" s="600"/>
      <c r="E27" s="324"/>
      <c r="F27" s="324"/>
      <c r="G27" s="309">
        <f>F27/'1-SB'!$C$47</f>
        <v>0</v>
      </c>
    </row>
    <row r="28" spans="1:7" ht="15.75">
      <c r="A28" s="324"/>
      <c r="B28" s="53"/>
      <c r="C28" s="308"/>
      <c r="D28" s="600"/>
      <c r="E28" s="324"/>
      <c r="F28" s="324"/>
      <c r="G28" s="309">
        <f>F28/'1-SB'!$C$47</f>
        <v>0</v>
      </c>
    </row>
    <row r="29" spans="1:7" ht="15.75">
      <c r="A29" s="328"/>
      <c r="B29" s="308"/>
      <c r="C29" s="308"/>
      <c r="D29" s="600"/>
      <c r="E29" s="328"/>
      <c r="F29" s="328"/>
      <c r="G29" s="310">
        <f>F29/'1-SB'!$C$47</f>
        <v>0</v>
      </c>
    </row>
    <row r="30" ht="15.75">
      <c r="F30" s="387">
        <f>SUM(F10:F29)</f>
        <v>0</v>
      </c>
    </row>
  </sheetData>
  <sheetProtection password="CF35" sheet="1" insertRows="0" selectLockedCells="1"/>
  <mergeCells count="3">
    <mergeCell ref="B2:D2"/>
    <mergeCell ref="B3:D3"/>
    <mergeCell ref="B4:D4"/>
  </mergeCells>
  <dataValidations count="2">
    <dataValidation type="list" allowBlank="1" showInputMessage="1" showErrorMessage="1" sqref="C10:C29">
      <formula1>_Deposits</formula1>
    </dataValidation>
    <dataValidation type="list" allowBlank="1" showInputMessage="1" showErrorMessage="1" sqref="D10:D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0"/>
  <sheetViews>
    <sheetView zoomScale="80" zoomScaleNormal="80" zoomScalePageLayoutView="0" workbookViewId="0" topLeftCell="A1">
      <selection activeCell="A13" sqref="A13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1464</v>
      </c>
      <c r="J1" s="61"/>
    </row>
    <row r="2" spans="1:12" s="60" customFormat="1" ht="44.25" customHeight="1">
      <c r="A2" s="680" t="s">
        <v>949</v>
      </c>
      <c r="B2" s="680"/>
      <c r="C2" s="680"/>
      <c r="D2" s="680"/>
      <c r="E2" s="680"/>
      <c r="F2" s="680"/>
      <c r="G2" s="65"/>
      <c r="H2" s="65"/>
      <c r="I2" s="65"/>
      <c r="J2" s="41"/>
      <c r="K2" s="64"/>
      <c r="L2" s="64"/>
    </row>
    <row r="3" spans="1:12" s="60" customFormat="1" ht="15.75">
      <c r="A3" s="682" t="str">
        <f>CONCATENATE("на ",UPPER(dfName))</f>
        <v>на ДФ ДСК ФОНД НА ПАРИЧНИЯ ПАЗАР В ЕВРО</v>
      </c>
      <c r="B3" s="682"/>
      <c r="C3" s="682"/>
      <c r="D3" s="682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82" t="str">
        <f>CONCATENATE("към ",TEXT(EndDate,"dd.mm.yyyy")," г.")</f>
        <v>към 31.12.2017 г.</v>
      </c>
      <c r="B4" s="682"/>
      <c r="C4" s="682"/>
      <c r="D4" s="682"/>
      <c r="E4" s="75" t="s">
        <v>914</v>
      </c>
      <c r="F4" s="223">
        <f>ReportedCompletionDate</f>
        <v>43188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65" customFormat="1" ht="15.75"/>
    <row r="9" s="565" customFormat="1" ht="15.75"/>
    <row r="10" spans="1:7" s="565" customFormat="1" ht="110.25">
      <c r="A10" s="270" t="s">
        <v>950</v>
      </c>
      <c r="B10" s="271" t="s">
        <v>977</v>
      </c>
      <c r="C10" s="271" t="s">
        <v>951</v>
      </c>
      <c r="D10" s="271" t="s">
        <v>953</v>
      </c>
      <c r="E10" s="272" t="s">
        <v>979</v>
      </c>
      <c r="F10" s="271" t="s">
        <v>978</v>
      </c>
      <c r="G10" s="271" t="s">
        <v>980</v>
      </c>
    </row>
    <row r="11" spans="1:7" s="56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65" customFormat="1" ht="15.75">
      <c r="A12" s="53">
        <v>1</v>
      </c>
      <c r="B12" s="53" t="s">
        <v>1489</v>
      </c>
      <c r="C12" s="53" t="s">
        <v>1489</v>
      </c>
      <c r="D12" s="57"/>
      <c r="E12" s="317"/>
      <c r="F12" s="320">
        <f>E12/'1-SB'!$C$47</f>
        <v>0</v>
      </c>
      <c r="G12" s="315"/>
    </row>
    <row r="13" spans="1:7" s="565" customFormat="1" ht="15.75">
      <c r="A13" s="56"/>
      <c r="B13" s="56"/>
      <c r="C13" s="56"/>
      <c r="D13" s="57"/>
      <c r="E13" s="318"/>
      <c r="F13" s="321">
        <f>E13/'1-SB'!$C$47</f>
        <v>0</v>
      </c>
      <c r="G13" s="316"/>
    </row>
    <row r="14" spans="1:7" s="565" customFormat="1" ht="15.75">
      <c r="A14" s="56"/>
      <c r="B14" s="56"/>
      <c r="C14" s="56"/>
      <c r="D14" s="57"/>
      <c r="E14" s="318"/>
      <c r="F14" s="321">
        <f>E14/'1-SB'!$C$47</f>
        <v>0</v>
      </c>
      <c r="G14" s="316"/>
    </row>
    <row r="15" spans="1:7" s="565" customFormat="1" ht="15.75">
      <c r="A15" s="56"/>
      <c r="B15" s="56"/>
      <c r="C15" s="56"/>
      <c r="D15" s="57"/>
      <c r="E15" s="318"/>
      <c r="F15" s="321">
        <f>E15/'1-SB'!$C$47</f>
        <v>0</v>
      </c>
      <c r="G15" s="316"/>
    </row>
    <row r="16" spans="1:7" s="565" customFormat="1" ht="15.75">
      <c r="A16" s="56"/>
      <c r="B16" s="56"/>
      <c r="C16" s="56"/>
      <c r="D16" s="57"/>
      <c r="E16" s="318"/>
      <c r="F16" s="321">
        <f>E16/'1-SB'!$C$47</f>
        <v>0</v>
      </c>
      <c r="G16" s="316"/>
    </row>
    <row r="17" spans="1:7" s="565" customFormat="1" ht="15.75">
      <c r="A17" s="56"/>
      <c r="B17" s="56"/>
      <c r="C17" s="56"/>
      <c r="D17" s="57"/>
      <c r="E17" s="318"/>
      <c r="F17" s="321">
        <f>E17/'1-SB'!$C$47</f>
        <v>0</v>
      </c>
      <c r="G17" s="316"/>
    </row>
    <row r="18" spans="1:7" s="565" customFormat="1" ht="15.75">
      <c r="A18" s="56"/>
      <c r="B18" s="56"/>
      <c r="C18" s="56"/>
      <c r="D18" s="57"/>
      <c r="E18" s="318"/>
      <c r="F18" s="321">
        <f>E18/'1-SB'!$C$47</f>
        <v>0</v>
      </c>
      <c r="G18" s="316"/>
    </row>
    <row r="19" spans="1:7" s="565" customFormat="1" ht="15.75">
      <c r="A19" s="56"/>
      <c r="B19" s="56"/>
      <c r="C19" s="56"/>
      <c r="D19" s="57"/>
      <c r="E19" s="318"/>
      <c r="F19" s="321">
        <f>E19/'1-SB'!$C$47</f>
        <v>0</v>
      </c>
      <c r="G19" s="316"/>
    </row>
    <row r="20" spans="1:7" s="565" customFormat="1" ht="15.75">
      <c r="A20" s="56"/>
      <c r="B20" s="56"/>
      <c r="C20" s="56"/>
      <c r="D20" s="57"/>
      <c r="E20" s="318"/>
      <c r="F20" s="321">
        <f>E20/'1-SB'!$C$47</f>
        <v>0</v>
      </c>
      <c r="G20" s="316"/>
    </row>
    <row r="21" spans="1:7" s="565" customFormat="1" ht="15.75">
      <c r="A21" s="56"/>
      <c r="B21" s="56"/>
      <c r="C21" s="56"/>
      <c r="D21" s="57"/>
      <c r="E21" s="318"/>
      <c r="F21" s="321">
        <f>E21/'1-SB'!$C$47</f>
        <v>0</v>
      </c>
      <c r="G21" s="316"/>
    </row>
    <row r="22" spans="1:7" s="565" customFormat="1" ht="15.75">
      <c r="A22" s="56"/>
      <c r="B22" s="56"/>
      <c r="C22" s="56"/>
      <c r="D22" s="57"/>
      <c r="E22" s="318"/>
      <c r="F22" s="321">
        <f>E22/'1-SB'!$C$47</f>
        <v>0</v>
      </c>
      <c r="G22" s="316"/>
    </row>
    <row r="23" spans="1:7" s="565" customFormat="1" ht="15.75">
      <c r="A23" s="56"/>
      <c r="B23" s="56"/>
      <c r="C23" s="56"/>
      <c r="D23" s="57"/>
      <c r="E23" s="318"/>
      <c r="F23" s="321">
        <f>E23/'1-SB'!$C$47</f>
        <v>0</v>
      </c>
      <c r="G23" s="316"/>
    </row>
    <row r="24" spans="1:7" s="565" customFormat="1" ht="15.75">
      <c r="A24" s="56"/>
      <c r="B24" s="56"/>
      <c r="C24" s="56"/>
      <c r="D24" s="57"/>
      <c r="E24" s="318"/>
      <c r="F24" s="321">
        <f>E24/'1-SB'!$C$47</f>
        <v>0</v>
      </c>
      <c r="G24" s="316"/>
    </row>
    <row r="25" spans="1:7" s="565" customFormat="1" ht="15.75">
      <c r="A25" s="56"/>
      <c r="B25" s="56"/>
      <c r="C25" s="56"/>
      <c r="D25" s="57"/>
      <c r="E25" s="318"/>
      <c r="F25" s="321">
        <f>E25/'1-SB'!$C$47</f>
        <v>0</v>
      </c>
      <c r="G25" s="316"/>
    </row>
    <row r="26" spans="1:7" s="565" customFormat="1" ht="15.75">
      <c r="A26" s="56"/>
      <c r="B26" s="56"/>
      <c r="C26" s="56"/>
      <c r="D26" s="57"/>
      <c r="E26" s="318"/>
      <c r="F26" s="321">
        <f>E26/'1-SB'!$C$47</f>
        <v>0</v>
      </c>
      <c r="G26" s="316"/>
    </row>
    <row r="27" spans="1:7" s="565" customFormat="1" ht="15.75">
      <c r="A27" s="56"/>
      <c r="B27" s="56"/>
      <c r="C27" s="56"/>
      <c r="D27" s="57"/>
      <c r="E27" s="318"/>
      <c r="F27" s="321">
        <f>E27/'1-SB'!$C$47</f>
        <v>0</v>
      </c>
      <c r="G27" s="316"/>
    </row>
    <row r="28" spans="1:7" s="565" customFormat="1" ht="15.75">
      <c r="A28" s="56"/>
      <c r="B28" s="56"/>
      <c r="C28" s="56"/>
      <c r="D28" s="57"/>
      <c r="E28" s="318"/>
      <c r="F28" s="321">
        <f>E28/'1-SB'!$C$47</f>
        <v>0</v>
      </c>
      <c r="G28" s="316"/>
    </row>
    <row r="29" spans="1:7" s="565" customFormat="1" ht="15.75">
      <c r="A29" s="56"/>
      <c r="B29" s="56"/>
      <c r="C29" s="56"/>
      <c r="D29" s="57"/>
      <c r="E29" s="318"/>
      <c r="F29" s="321">
        <f>E29/'1-SB'!$C$47</f>
        <v>0</v>
      </c>
      <c r="G29" s="316"/>
    </row>
    <row r="30" spans="1:7" s="565" customFormat="1" ht="15.75">
      <c r="A30" s="56"/>
      <c r="B30" s="56"/>
      <c r="C30" s="56"/>
      <c r="D30" s="57"/>
      <c r="E30" s="318"/>
      <c r="F30" s="321">
        <f>E30/'1-SB'!$C$47</f>
        <v>0</v>
      </c>
      <c r="G30" s="316"/>
    </row>
    <row r="31" spans="1:7" s="565" customFormat="1" ht="15.75">
      <c r="A31" s="56"/>
      <c r="B31" s="56"/>
      <c r="C31" s="56"/>
      <c r="D31" s="57"/>
      <c r="E31" s="318"/>
      <c r="F31" s="321">
        <f>E31/'1-SB'!$C$47</f>
        <v>0</v>
      </c>
      <c r="G31" s="316"/>
    </row>
    <row r="32" spans="1:7" s="565" customFormat="1" ht="15.75">
      <c r="A32" s="56"/>
      <c r="B32" s="56"/>
      <c r="C32" s="56"/>
      <c r="D32" s="57"/>
      <c r="E32" s="318"/>
      <c r="F32" s="321">
        <f>E32/'1-SB'!$C$47</f>
        <v>0</v>
      </c>
      <c r="G32" s="316"/>
    </row>
    <row r="33" spans="1:7" s="565" customFormat="1" ht="15.75">
      <c r="A33" s="56"/>
      <c r="B33" s="56"/>
      <c r="C33" s="56"/>
      <c r="D33" s="57"/>
      <c r="E33" s="318"/>
      <c r="F33" s="321">
        <f>E33/'1-SB'!$C$47</f>
        <v>0</v>
      </c>
      <c r="G33" s="316"/>
    </row>
    <row r="34" spans="1:7" s="565" customFormat="1" ht="15.75">
      <c r="A34" s="56"/>
      <c r="B34" s="56"/>
      <c r="C34" s="56"/>
      <c r="D34" s="57"/>
      <c r="E34" s="318"/>
      <c r="F34" s="321">
        <f>E34/'1-SB'!$C$47</f>
        <v>0</v>
      </c>
      <c r="G34" s="316"/>
    </row>
    <row r="35" spans="1:7" s="565" customFormat="1" ht="15.75">
      <c r="A35" s="56"/>
      <c r="B35" s="56"/>
      <c r="C35" s="56"/>
      <c r="D35" s="57"/>
      <c r="E35" s="318"/>
      <c r="F35" s="321">
        <f>E35/'1-SB'!$C$47</f>
        <v>0</v>
      </c>
      <c r="G35" s="316"/>
    </row>
    <row r="36" spans="1:7" s="565" customFormat="1" ht="15.75">
      <c r="A36" s="56"/>
      <c r="B36" s="56"/>
      <c r="C36" s="56"/>
      <c r="D36" s="57"/>
      <c r="E36" s="318"/>
      <c r="F36" s="321">
        <f>E36/'1-SB'!$C$47</f>
        <v>0</v>
      </c>
      <c r="G36" s="316"/>
    </row>
    <row r="37" spans="1:7" s="565" customFormat="1" ht="15.75">
      <c r="A37" s="56"/>
      <c r="B37" s="56"/>
      <c r="C37" s="56"/>
      <c r="D37" s="57"/>
      <c r="E37" s="318"/>
      <c r="F37" s="321">
        <f>E37/'1-SB'!$C$47</f>
        <v>0</v>
      </c>
      <c r="G37" s="316"/>
    </row>
    <row r="38" spans="1:7" s="565" customFormat="1" ht="15.75">
      <c r="A38" s="56"/>
      <c r="B38" s="56"/>
      <c r="C38" s="56"/>
      <c r="D38" s="57"/>
      <c r="E38" s="318"/>
      <c r="F38" s="321">
        <f>E38/'1-SB'!$C$47</f>
        <v>0</v>
      </c>
      <c r="G38" s="316"/>
    </row>
    <row r="39" spans="1:7" s="565" customFormat="1" ht="15.75">
      <c r="A39" s="56"/>
      <c r="B39" s="56"/>
      <c r="C39" s="56"/>
      <c r="D39" s="57"/>
      <c r="E39" s="318"/>
      <c r="F39" s="321">
        <f>E39/'1-SB'!$C$47</f>
        <v>0</v>
      </c>
      <c r="G39" s="316"/>
    </row>
    <row r="40" spans="1:7" s="565" customFormat="1" ht="15.75">
      <c r="A40" s="56"/>
      <c r="B40" s="56"/>
      <c r="C40" s="56"/>
      <c r="D40" s="57"/>
      <c r="E40" s="318"/>
      <c r="F40" s="321">
        <f>E40/'1-SB'!$C$47</f>
        <v>0</v>
      </c>
      <c r="G40" s="316"/>
    </row>
    <row r="41" spans="1:7" s="565" customFormat="1" ht="15.75">
      <c r="A41" s="56"/>
      <c r="B41" s="56"/>
      <c r="C41" s="56"/>
      <c r="D41" s="57"/>
      <c r="E41" s="318"/>
      <c r="F41" s="321">
        <f>E41/'1-SB'!$C$47</f>
        <v>0</v>
      </c>
      <c r="G41" s="316"/>
    </row>
    <row r="42" spans="1:7" s="565" customFormat="1" ht="15.75">
      <c r="A42" s="56"/>
      <c r="B42" s="56"/>
      <c r="C42" s="56"/>
      <c r="D42" s="57"/>
      <c r="E42" s="318"/>
      <c r="F42" s="321">
        <f>E42/'1-SB'!$C$47</f>
        <v>0</v>
      </c>
      <c r="G42" s="316"/>
    </row>
    <row r="43" spans="1:7" s="565" customFormat="1" ht="15.75">
      <c r="A43" s="56"/>
      <c r="B43" s="56"/>
      <c r="C43" s="56"/>
      <c r="D43" s="57"/>
      <c r="E43" s="318"/>
      <c r="F43" s="321">
        <f>E43/'1-SB'!$C$47</f>
        <v>0</v>
      </c>
      <c r="G43" s="316"/>
    </row>
    <row r="44" spans="1:7" s="565" customFormat="1" ht="15.75">
      <c r="A44" s="56"/>
      <c r="B44" s="56"/>
      <c r="C44" s="56"/>
      <c r="D44" s="57"/>
      <c r="E44" s="318"/>
      <c r="F44" s="321">
        <f>E44/'1-SB'!$C$47</f>
        <v>0</v>
      </c>
      <c r="G44" s="316"/>
    </row>
    <row r="45" spans="1:7" s="565" customFormat="1" ht="15.75">
      <c r="A45" s="56"/>
      <c r="B45" s="56"/>
      <c r="C45" s="56"/>
      <c r="D45" s="57"/>
      <c r="E45" s="318"/>
      <c r="F45" s="321">
        <f>E45/'1-SB'!$C$47</f>
        <v>0</v>
      </c>
      <c r="G45" s="316"/>
    </row>
    <row r="46" spans="1:7" s="565" customFormat="1" ht="15.75">
      <c r="A46" s="56"/>
      <c r="B46" s="56"/>
      <c r="C46" s="56"/>
      <c r="D46" s="57"/>
      <c r="E46" s="318"/>
      <c r="F46" s="321">
        <f>E46/'1-SB'!$C$47</f>
        <v>0</v>
      </c>
      <c r="G46" s="316"/>
    </row>
    <row r="47" spans="1:7" s="565" customFormat="1" ht="15.75">
      <c r="A47" s="56"/>
      <c r="B47" s="56"/>
      <c r="C47" s="56"/>
      <c r="D47" s="57"/>
      <c r="E47" s="318"/>
      <c r="F47" s="321">
        <f>E47/'1-SB'!$C$47</f>
        <v>0</v>
      </c>
      <c r="G47" s="316"/>
    </row>
    <row r="48" spans="1:7" s="565" customFormat="1" ht="15.75">
      <c r="A48" s="56"/>
      <c r="B48" s="56"/>
      <c r="C48" s="56"/>
      <c r="D48" s="57"/>
      <c r="E48" s="318"/>
      <c r="F48" s="321">
        <f>E48/'1-SB'!$C$47</f>
        <v>0</v>
      </c>
      <c r="G48" s="316"/>
    </row>
    <row r="49" spans="1:7" s="565" customFormat="1" ht="15.75">
      <c r="A49" s="56"/>
      <c r="B49" s="56"/>
      <c r="C49" s="56"/>
      <c r="D49" s="57"/>
      <c r="E49" s="318"/>
      <c r="F49" s="321">
        <f>E49/'1-SB'!$C$47</f>
        <v>0</v>
      </c>
      <c r="G49" s="316"/>
    </row>
    <row r="50" spans="1:7" s="565" customFormat="1" ht="15.75">
      <c r="A50" s="56"/>
      <c r="B50" s="56"/>
      <c r="C50" s="56"/>
      <c r="D50" s="57"/>
      <c r="E50" s="318"/>
      <c r="F50" s="321">
        <f>E50/'1-SB'!$C$47</f>
        <v>0</v>
      </c>
      <c r="G50" s="316"/>
    </row>
    <row r="51" spans="1:7" s="565" customFormat="1" ht="15.75">
      <c r="A51" s="56"/>
      <c r="B51" s="56"/>
      <c r="C51" s="56"/>
      <c r="D51" s="57"/>
      <c r="E51" s="318"/>
      <c r="F51" s="321">
        <f>E51/'1-SB'!$C$47</f>
        <v>0</v>
      </c>
      <c r="G51" s="316"/>
    </row>
    <row r="52" spans="1:7" s="565" customFormat="1" ht="15.75">
      <c r="A52" s="56"/>
      <c r="B52" s="56"/>
      <c r="C52" s="56"/>
      <c r="D52" s="57"/>
      <c r="E52" s="318"/>
      <c r="F52" s="321">
        <f>E52/'1-SB'!$C$47</f>
        <v>0</v>
      </c>
      <c r="G52" s="316"/>
    </row>
    <row r="53" spans="1:7" s="565" customFormat="1" ht="15.75">
      <c r="A53" s="56"/>
      <c r="B53" s="56"/>
      <c r="C53" s="56"/>
      <c r="D53" s="57"/>
      <c r="E53" s="318"/>
      <c r="F53" s="321">
        <f>E53/'1-SB'!$C$47</f>
        <v>0</v>
      </c>
      <c r="G53" s="316"/>
    </row>
    <row r="54" spans="1:7" s="565" customFormat="1" ht="15.75">
      <c r="A54" s="56"/>
      <c r="B54" s="56"/>
      <c r="C54" s="56"/>
      <c r="D54" s="57"/>
      <c r="E54" s="318"/>
      <c r="F54" s="321">
        <f>E54/'1-SB'!$C$47</f>
        <v>0</v>
      </c>
      <c r="G54" s="316"/>
    </row>
    <row r="55" spans="1:7" s="565" customFormat="1" ht="15.75">
      <c r="A55" s="56"/>
      <c r="B55" s="56"/>
      <c r="C55" s="56"/>
      <c r="D55" s="57"/>
      <c r="E55" s="318"/>
      <c r="F55" s="321">
        <f>E55/'1-SB'!$C$47</f>
        <v>0</v>
      </c>
      <c r="G55" s="316"/>
    </row>
    <row r="56" spans="1:7" s="565" customFormat="1" ht="15.75">
      <c r="A56" s="56"/>
      <c r="B56" s="56"/>
      <c r="C56" s="56"/>
      <c r="D56" s="57"/>
      <c r="E56" s="318"/>
      <c r="F56" s="321">
        <f>E56/'1-SB'!$C$47</f>
        <v>0</v>
      </c>
      <c r="G56" s="316"/>
    </row>
    <row r="57" spans="1:7" s="565" customFormat="1" ht="15.75">
      <c r="A57" s="56"/>
      <c r="B57" s="56"/>
      <c r="C57" s="56"/>
      <c r="D57" s="57"/>
      <c r="E57" s="318"/>
      <c r="F57" s="321">
        <f>E57/'1-SB'!$C$47</f>
        <v>0</v>
      </c>
      <c r="G57" s="316"/>
    </row>
    <row r="58" spans="1:7" s="565" customFormat="1" ht="15.75">
      <c r="A58" s="56"/>
      <c r="B58" s="56"/>
      <c r="C58" s="56"/>
      <c r="D58" s="57"/>
      <c r="E58" s="318"/>
      <c r="F58" s="321">
        <f>E58/'1-SB'!$C$47</f>
        <v>0</v>
      </c>
      <c r="G58" s="316"/>
    </row>
    <row r="59" spans="1:7" s="565" customFormat="1" ht="15.75">
      <c r="A59" s="56"/>
      <c r="B59" s="56"/>
      <c r="C59" s="56"/>
      <c r="D59" s="57"/>
      <c r="E59" s="318"/>
      <c r="F59" s="321">
        <f>E59/'1-SB'!$C$47</f>
        <v>0</v>
      </c>
      <c r="G59" s="316"/>
    </row>
    <row r="60" spans="1:7" s="565" customFormat="1" ht="15.75">
      <c r="A60" s="56"/>
      <c r="B60" s="56"/>
      <c r="C60" s="56"/>
      <c r="D60" s="57"/>
      <c r="E60" s="318"/>
      <c r="F60" s="321">
        <f>E60/'1-SB'!$C$47</f>
        <v>0</v>
      </c>
      <c r="G60" s="316"/>
    </row>
    <row r="61" spans="1:7" s="565" customFormat="1" ht="15.75">
      <c r="A61" s="56"/>
      <c r="B61" s="56"/>
      <c r="C61" s="56"/>
      <c r="D61" s="57"/>
      <c r="E61" s="318"/>
      <c r="F61" s="321">
        <f>E61/'1-SB'!$C$47</f>
        <v>0</v>
      </c>
      <c r="G61" s="316"/>
    </row>
    <row r="62" spans="1:7" s="565" customFormat="1" ht="15.75">
      <c r="A62" s="56"/>
      <c r="B62" s="56"/>
      <c r="C62" s="56"/>
      <c r="D62" s="57"/>
      <c r="E62" s="318"/>
      <c r="F62" s="321">
        <f>E62/'1-SB'!$C$47</f>
        <v>0</v>
      </c>
      <c r="G62" s="316"/>
    </row>
    <row r="63" spans="1:7" s="565" customFormat="1" ht="15.75">
      <c r="A63" s="56"/>
      <c r="B63" s="56"/>
      <c r="C63" s="56"/>
      <c r="D63" s="57"/>
      <c r="E63" s="318"/>
      <c r="F63" s="321">
        <f>E63/'1-SB'!$C$47</f>
        <v>0</v>
      </c>
      <c r="G63" s="316"/>
    </row>
    <row r="64" spans="1:7" s="565" customFormat="1" ht="15.75">
      <c r="A64" s="56"/>
      <c r="B64" s="56"/>
      <c r="C64" s="56"/>
      <c r="D64" s="57"/>
      <c r="E64" s="318"/>
      <c r="F64" s="321">
        <f>E64/'1-SB'!$C$47</f>
        <v>0</v>
      </c>
      <c r="G64" s="316"/>
    </row>
    <row r="65" spans="1:7" s="565" customFormat="1" ht="15.75">
      <c r="A65" s="56"/>
      <c r="B65" s="56"/>
      <c r="C65" s="56"/>
      <c r="D65" s="57"/>
      <c r="E65" s="318"/>
      <c r="F65" s="321">
        <f>E65/'1-SB'!$C$47</f>
        <v>0</v>
      </c>
      <c r="G65" s="316"/>
    </row>
    <row r="66" spans="1:7" s="565" customFormat="1" ht="15.75">
      <c r="A66" s="56"/>
      <c r="B66" s="56"/>
      <c r="C66" s="56"/>
      <c r="D66" s="57"/>
      <c r="E66" s="318"/>
      <c r="F66" s="321">
        <f>E66/'1-SB'!$C$47</f>
        <v>0</v>
      </c>
      <c r="G66" s="316"/>
    </row>
    <row r="67" spans="1:7" s="565" customFormat="1" ht="15.75">
      <c r="A67" s="56"/>
      <c r="B67" s="56"/>
      <c r="C67" s="56"/>
      <c r="D67" s="57"/>
      <c r="E67" s="318"/>
      <c r="F67" s="321">
        <f>E67/'1-SB'!$C$47</f>
        <v>0</v>
      </c>
      <c r="G67" s="316"/>
    </row>
    <row r="68" spans="1:7" s="565" customFormat="1" ht="15.75">
      <c r="A68" s="56"/>
      <c r="B68" s="56"/>
      <c r="C68" s="56"/>
      <c r="D68" s="57"/>
      <c r="E68" s="318"/>
      <c r="F68" s="321">
        <f>E68/'1-SB'!$C$47</f>
        <v>0</v>
      </c>
      <c r="G68" s="316"/>
    </row>
    <row r="69" spans="1:7" s="565" customFormat="1" ht="15.75">
      <c r="A69" s="56"/>
      <c r="B69" s="56"/>
      <c r="C69" s="56"/>
      <c r="D69" s="57"/>
      <c r="E69" s="318"/>
      <c r="F69" s="321">
        <f>E69/'1-SB'!$C$47</f>
        <v>0</v>
      </c>
      <c r="G69" s="316"/>
    </row>
    <row r="70" spans="1:7" s="565" customFormat="1" ht="15.75">
      <c r="A70" s="56"/>
      <c r="B70" s="56"/>
      <c r="C70" s="56"/>
      <c r="D70" s="57"/>
      <c r="E70" s="318"/>
      <c r="F70" s="321">
        <f>E70/'1-SB'!$C$47</f>
        <v>0</v>
      </c>
      <c r="G70" s="316"/>
    </row>
    <row r="71" spans="1:7" s="565" customFormat="1" ht="15.75">
      <c r="A71" s="56"/>
      <c r="B71" s="56"/>
      <c r="C71" s="56"/>
      <c r="D71" s="57"/>
      <c r="E71" s="318"/>
      <c r="F71" s="321">
        <f>E71/'1-SB'!$C$47</f>
        <v>0</v>
      </c>
      <c r="G71" s="316"/>
    </row>
    <row r="72" spans="1:7" s="565" customFormat="1" ht="15.75">
      <c r="A72" s="56"/>
      <c r="B72" s="56"/>
      <c r="C72" s="56"/>
      <c r="D72" s="57"/>
      <c r="E72" s="318"/>
      <c r="F72" s="321">
        <f>E72/'1-SB'!$C$47</f>
        <v>0</v>
      </c>
      <c r="G72" s="316"/>
    </row>
    <row r="73" spans="1:7" s="565" customFormat="1" ht="15.75">
      <c r="A73" s="56"/>
      <c r="B73" s="56"/>
      <c r="C73" s="56"/>
      <c r="D73" s="57"/>
      <c r="E73" s="318"/>
      <c r="F73" s="321">
        <f>E73/'1-SB'!$C$47</f>
        <v>0</v>
      </c>
      <c r="G73" s="316"/>
    </row>
    <row r="74" spans="1:7" s="565" customFormat="1" ht="15.75">
      <c r="A74" s="56"/>
      <c r="B74" s="56"/>
      <c r="C74" s="56"/>
      <c r="D74" s="57"/>
      <c r="E74" s="318"/>
      <c r="F74" s="321">
        <f>E74/'1-SB'!$C$47</f>
        <v>0</v>
      </c>
      <c r="G74" s="316"/>
    </row>
    <row r="75" spans="1:7" s="565" customFormat="1" ht="15.75">
      <c r="A75" s="56"/>
      <c r="B75" s="56"/>
      <c r="C75" s="56"/>
      <c r="D75" s="57"/>
      <c r="E75" s="318"/>
      <c r="F75" s="321">
        <f>E75/'1-SB'!$C$47</f>
        <v>0</v>
      </c>
      <c r="G75" s="316"/>
    </row>
    <row r="76" spans="1:7" s="565" customFormat="1" ht="15.75">
      <c r="A76" s="56"/>
      <c r="B76" s="56"/>
      <c r="C76" s="56"/>
      <c r="D76" s="57"/>
      <c r="E76" s="318"/>
      <c r="F76" s="321">
        <f>E76/'1-SB'!$C$47</f>
        <v>0</v>
      </c>
      <c r="G76" s="316"/>
    </row>
    <row r="77" spans="1:7" s="565" customFormat="1" ht="15.75">
      <c r="A77" s="56"/>
      <c r="B77" s="56"/>
      <c r="C77" s="56"/>
      <c r="D77" s="57"/>
      <c r="E77" s="318"/>
      <c r="F77" s="321">
        <f>E77/'1-SB'!$C$47</f>
        <v>0</v>
      </c>
      <c r="G77" s="316"/>
    </row>
    <row r="78" spans="1:7" s="565" customFormat="1" ht="15.75">
      <c r="A78" s="56"/>
      <c r="B78" s="56"/>
      <c r="C78" s="56"/>
      <c r="D78" s="57"/>
      <c r="E78" s="318"/>
      <c r="F78" s="321">
        <f>E78/'1-SB'!$C$47</f>
        <v>0</v>
      </c>
      <c r="G78" s="316"/>
    </row>
    <row r="79" spans="1:7" s="565" customFormat="1" ht="15.75">
      <c r="A79" s="56"/>
      <c r="B79" s="56"/>
      <c r="C79" s="56"/>
      <c r="D79" s="57"/>
      <c r="E79" s="318"/>
      <c r="F79" s="321">
        <f>E79/'1-SB'!$C$47</f>
        <v>0</v>
      </c>
      <c r="G79" s="316"/>
    </row>
    <row r="80" spans="1:7" s="565" customFormat="1" ht="15.75">
      <c r="A80" s="56"/>
      <c r="B80" s="56"/>
      <c r="C80" s="56"/>
      <c r="D80" s="57"/>
      <c r="E80" s="318"/>
      <c r="F80" s="321">
        <f>E80/'1-SB'!$C$47</f>
        <v>0</v>
      </c>
      <c r="G80" s="316"/>
    </row>
    <row r="81" spans="1:7" s="565" customFormat="1" ht="15.75">
      <c r="A81" s="56"/>
      <c r="B81" s="56"/>
      <c r="C81" s="56"/>
      <c r="D81" s="57"/>
      <c r="E81" s="318"/>
      <c r="F81" s="321">
        <f>E81/'1-SB'!$C$47</f>
        <v>0</v>
      </c>
      <c r="G81" s="316"/>
    </row>
    <row r="82" spans="1:7" s="565" customFormat="1" ht="15.75">
      <c r="A82" s="56"/>
      <c r="B82" s="56"/>
      <c r="C82" s="56"/>
      <c r="D82" s="57"/>
      <c r="E82" s="318"/>
      <c r="F82" s="321">
        <f>E82/'1-SB'!$C$47</f>
        <v>0</v>
      </c>
      <c r="G82" s="316"/>
    </row>
    <row r="83" spans="1:7" s="565" customFormat="1" ht="15.75">
      <c r="A83" s="56"/>
      <c r="B83" s="56"/>
      <c r="C83" s="56"/>
      <c r="D83" s="57"/>
      <c r="E83" s="318"/>
      <c r="F83" s="321">
        <f>E83/'1-SB'!$C$47</f>
        <v>0</v>
      </c>
      <c r="G83" s="316"/>
    </row>
    <row r="84" spans="1:7" s="565" customFormat="1" ht="15.75">
      <c r="A84" s="56"/>
      <c r="B84" s="56"/>
      <c r="C84" s="56"/>
      <c r="D84" s="57"/>
      <c r="E84" s="318"/>
      <c r="F84" s="321">
        <f>E84/'1-SB'!$C$47</f>
        <v>0</v>
      </c>
      <c r="G84" s="316"/>
    </row>
    <row r="85" spans="1:7" s="565" customFormat="1" ht="15.75">
      <c r="A85" s="56"/>
      <c r="B85" s="56"/>
      <c r="C85" s="56"/>
      <c r="D85" s="57"/>
      <c r="E85" s="318"/>
      <c r="F85" s="321">
        <f>E85/'1-SB'!$C$47</f>
        <v>0</v>
      </c>
      <c r="G85" s="316"/>
    </row>
    <row r="86" spans="1:7" s="565" customFormat="1" ht="15.75">
      <c r="A86" s="56"/>
      <c r="B86" s="56"/>
      <c r="C86" s="56"/>
      <c r="D86" s="57"/>
      <c r="E86" s="318"/>
      <c r="F86" s="321">
        <f>E86/'1-SB'!$C$47</f>
        <v>0</v>
      </c>
      <c r="G86" s="316"/>
    </row>
    <row r="87" spans="1:7" s="565" customFormat="1" ht="15.75">
      <c r="A87" s="56"/>
      <c r="B87" s="56"/>
      <c r="C87" s="56"/>
      <c r="D87" s="57"/>
      <c r="E87" s="318"/>
      <c r="F87" s="321">
        <f>E87/'1-SB'!$C$47</f>
        <v>0</v>
      </c>
      <c r="G87" s="316"/>
    </row>
    <row r="88" spans="1:7" s="565" customFormat="1" ht="15.75">
      <c r="A88" s="56"/>
      <c r="B88" s="56"/>
      <c r="C88" s="56"/>
      <c r="D88" s="57"/>
      <c r="E88" s="318"/>
      <c r="F88" s="321">
        <f>E88/'1-SB'!$C$47</f>
        <v>0</v>
      </c>
      <c r="G88" s="316"/>
    </row>
    <row r="89" spans="1:7" s="565" customFormat="1" ht="15.75">
      <c r="A89" s="56"/>
      <c r="B89" s="56"/>
      <c r="C89" s="56"/>
      <c r="D89" s="57"/>
      <c r="E89" s="318"/>
      <c r="F89" s="321">
        <f>E89/'1-SB'!$C$47</f>
        <v>0</v>
      </c>
      <c r="G89" s="316"/>
    </row>
    <row r="90" spans="1:7" s="565" customFormat="1" ht="15.75">
      <c r="A90" s="56"/>
      <c r="B90" s="56"/>
      <c r="C90" s="56"/>
      <c r="D90" s="57"/>
      <c r="E90" s="318"/>
      <c r="F90" s="321">
        <f>E90/'1-SB'!$C$47</f>
        <v>0</v>
      </c>
      <c r="G90" s="316"/>
    </row>
    <row r="91" spans="1:7" s="565" customFormat="1" ht="15.75">
      <c r="A91" s="56"/>
      <c r="B91" s="56"/>
      <c r="C91" s="56"/>
      <c r="D91" s="57"/>
      <c r="E91" s="318"/>
      <c r="F91" s="321">
        <f>E91/'1-SB'!$C$47</f>
        <v>0</v>
      </c>
      <c r="G91" s="316"/>
    </row>
    <row r="92" spans="1:7" s="565" customFormat="1" ht="15.75">
      <c r="A92" s="56"/>
      <c r="B92" s="56"/>
      <c r="C92" s="56"/>
      <c r="D92" s="57"/>
      <c r="E92" s="318"/>
      <c r="F92" s="321">
        <f>E92/'1-SB'!$C$47</f>
        <v>0</v>
      </c>
      <c r="G92" s="316"/>
    </row>
    <row r="93" spans="1:7" s="565" customFormat="1" ht="15.75">
      <c r="A93" s="56"/>
      <c r="B93" s="56"/>
      <c r="C93" s="56"/>
      <c r="D93" s="57"/>
      <c r="E93" s="318"/>
      <c r="F93" s="321">
        <f>E93/'1-SB'!$C$47</f>
        <v>0</v>
      </c>
      <c r="G93" s="316"/>
    </row>
    <row r="94" spans="1:7" s="565" customFormat="1" ht="15.75">
      <c r="A94" s="56"/>
      <c r="B94" s="56"/>
      <c r="C94" s="56"/>
      <c r="D94" s="57"/>
      <c r="E94" s="318"/>
      <c r="F94" s="321">
        <f>E94/'1-SB'!$C$47</f>
        <v>0</v>
      </c>
      <c r="G94" s="316"/>
    </row>
    <row r="95" spans="1:7" s="565" customFormat="1" ht="15.75">
      <c r="A95" s="56"/>
      <c r="B95" s="56"/>
      <c r="C95" s="56"/>
      <c r="D95" s="57"/>
      <c r="E95" s="318"/>
      <c r="F95" s="321">
        <f>E95/'1-SB'!$C$47</f>
        <v>0</v>
      </c>
      <c r="G95" s="316"/>
    </row>
    <row r="96" spans="1:7" s="565" customFormat="1" ht="15.75">
      <c r="A96" s="56"/>
      <c r="B96" s="56"/>
      <c r="C96" s="56"/>
      <c r="D96" s="57"/>
      <c r="E96" s="318"/>
      <c r="F96" s="321">
        <f>E96/'1-SB'!$C$47</f>
        <v>0</v>
      </c>
      <c r="G96" s="316"/>
    </row>
    <row r="97" spans="1:7" s="565" customFormat="1" ht="15.75">
      <c r="A97" s="56"/>
      <c r="B97" s="56"/>
      <c r="C97" s="56"/>
      <c r="D97" s="57"/>
      <c r="E97" s="318"/>
      <c r="F97" s="321">
        <f>E97/'1-SB'!$C$47</f>
        <v>0</v>
      </c>
      <c r="G97" s="316"/>
    </row>
    <row r="98" spans="1:7" s="565" customFormat="1" ht="15.75">
      <c r="A98" s="56"/>
      <c r="B98" s="56"/>
      <c r="C98" s="56"/>
      <c r="D98" s="57"/>
      <c r="E98" s="318"/>
      <c r="F98" s="321">
        <f>E98/'1-SB'!$C$47</f>
        <v>0</v>
      </c>
      <c r="G98" s="316"/>
    </row>
    <row r="99" spans="1:7" s="565" customFormat="1" ht="15.75">
      <c r="A99" s="56"/>
      <c r="B99" s="56"/>
      <c r="C99" s="56"/>
      <c r="D99" s="57"/>
      <c r="E99" s="318"/>
      <c r="F99" s="321">
        <f>E99/'1-SB'!$C$47</f>
        <v>0</v>
      </c>
      <c r="G99" s="316"/>
    </row>
    <row r="100" spans="1:7" s="565" customFormat="1" ht="15.75">
      <c r="A100" s="56"/>
      <c r="B100" s="56"/>
      <c r="C100" s="56"/>
      <c r="D100" s="57"/>
      <c r="E100" s="318"/>
      <c r="F100" s="321">
        <f>E100/'1-SB'!$C$47</f>
        <v>0</v>
      </c>
      <c r="G100" s="316"/>
    </row>
    <row r="101" spans="1:7" s="565" customFormat="1" ht="15.75">
      <c r="A101" s="56"/>
      <c r="B101" s="56"/>
      <c r="C101" s="56"/>
      <c r="D101" s="57"/>
      <c r="E101" s="318"/>
      <c r="F101" s="321">
        <f>E101/'1-SB'!$C$47</f>
        <v>0</v>
      </c>
      <c r="G101" s="316"/>
    </row>
    <row r="102" spans="1:7" s="565" customFormat="1" ht="15.75">
      <c r="A102" s="56"/>
      <c r="B102" s="56"/>
      <c r="C102" s="56"/>
      <c r="D102" s="57"/>
      <c r="E102" s="318"/>
      <c r="F102" s="321">
        <f>E102/'1-SB'!$C$47</f>
        <v>0</v>
      </c>
      <c r="G102" s="316"/>
    </row>
    <row r="103" spans="1:7" s="565" customFormat="1" ht="15.75">
      <c r="A103" s="56"/>
      <c r="B103" s="56"/>
      <c r="C103" s="56"/>
      <c r="D103" s="57"/>
      <c r="E103" s="318"/>
      <c r="F103" s="321">
        <f>E103/'1-SB'!$C$47</f>
        <v>0</v>
      </c>
      <c r="G103" s="316"/>
    </row>
    <row r="104" spans="1:7" s="565" customFormat="1" ht="15.75">
      <c r="A104" s="56"/>
      <c r="B104" s="56"/>
      <c r="C104" s="56"/>
      <c r="D104" s="57"/>
      <c r="E104" s="318"/>
      <c r="F104" s="321">
        <f>E104/'1-SB'!$C$47</f>
        <v>0</v>
      </c>
      <c r="G104" s="316"/>
    </row>
    <row r="105" spans="1:7" s="565" customFormat="1" ht="15.75">
      <c r="A105" s="56"/>
      <c r="B105" s="56"/>
      <c r="C105" s="56"/>
      <c r="D105" s="57"/>
      <c r="E105" s="318"/>
      <c r="F105" s="321">
        <f>E105/'1-SB'!$C$47</f>
        <v>0</v>
      </c>
      <c r="G105" s="316"/>
    </row>
    <row r="106" spans="1:7" s="565" customFormat="1" ht="15.75">
      <c r="A106" s="56"/>
      <c r="B106" s="56"/>
      <c r="C106" s="56"/>
      <c r="D106" s="57"/>
      <c r="E106" s="318"/>
      <c r="F106" s="321">
        <f>E106/'1-SB'!$C$47</f>
        <v>0</v>
      </c>
      <c r="G106" s="316"/>
    </row>
    <row r="107" spans="1:7" s="565" customFormat="1" ht="15.75">
      <c r="A107" s="56"/>
      <c r="B107" s="56"/>
      <c r="C107" s="56"/>
      <c r="D107" s="57"/>
      <c r="E107" s="318"/>
      <c r="F107" s="321">
        <f>E107/'1-SB'!$C$47</f>
        <v>0</v>
      </c>
      <c r="G107" s="316"/>
    </row>
    <row r="108" spans="1:7" s="565" customFormat="1" ht="15.75">
      <c r="A108" s="56"/>
      <c r="B108" s="56"/>
      <c r="C108" s="56"/>
      <c r="D108" s="57"/>
      <c r="E108" s="318"/>
      <c r="F108" s="321">
        <f>E108/'1-SB'!$C$47</f>
        <v>0</v>
      </c>
      <c r="G108" s="316"/>
    </row>
    <row r="109" spans="1:7" s="565" customFormat="1" ht="15.75">
      <c r="A109" s="56"/>
      <c r="B109" s="56"/>
      <c r="C109" s="56"/>
      <c r="D109" s="57"/>
      <c r="E109" s="318"/>
      <c r="F109" s="321">
        <f>E109/'1-SB'!$C$47</f>
        <v>0</v>
      </c>
      <c r="G109" s="316"/>
    </row>
    <row r="110" spans="1:7" s="565" customFormat="1" ht="15.75">
      <c r="A110" s="56"/>
      <c r="B110" s="56"/>
      <c r="C110" s="56"/>
      <c r="D110" s="57"/>
      <c r="E110" s="318"/>
      <c r="F110" s="321">
        <f>E110/'1-SB'!$C$47</f>
        <v>0</v>
      </c>
      <c r="G110" s="316"/>
    </row>
    <row r="111" spans="1:7" s="565" customFormat="1" ht="15.75">
      <c r="A111" s="56"/>
      <c r="B111" s="56"/>
      <c r="C111" s="56"/>
      <c r="D111" s="57"/>
      <c r="E111" s="318"/>
      <c r="F111" s="321">
        <f>E111/'1-SB'!$C$47</f>
        <v>0</v>
      </c>
      <c r="G111" s="316"/>
    </row>
    <row r="112" s="565" customFormat="1" ht="15.75"/>
    <row r="113" s="565" customFormat="1" ht="15.75"/>
    <row r="114" s="565" customFormat="1" ht="15.75"/>
    <row r="115" s="565" customFormat="1" ht="15.75"/>
    <row r="116" spans="2:7" s="565" customFormat="1" ht="15.75">
      <c r="B116" s="613" t="s">
        <v>952</v>
      </c>
      <c r="C116" s="681" t="s">
        <v>981</v>
      </c>
      <c r="D116" s="681"/>
      <c r="E116" s="681"/>
      <c r="F116" s="681"/>
      <c r="G116" s="681"/>
    </row>
    <row r="117" spans="3:7" s="565" customFormat="1" ht="15.75">
      <c r="C117" s="681"/>
      <c r="D117" s="681"/>
      <c r="E117" s="681"/>
      <c r="F117" s="681"/>
      <c r="G117" s="681"/>
    </row>
    <row r="118" spans="3:7" s="565" customFormat="1" ht="15.75">
      <c r="C118" s="681"/>
      <c r="D118" s="681"/>
      <c r="E118" s="681"/>
      <c r="F118" s="681"/>
      <c r="G118" s="681"/>
    </row>
    <row r="119" spans="3:7" s="565" customFormat="1" ht="15.75">
      <c r="C119" s="681"/>
      <c r="D119" s="681"/>
      <c r="E119" s="681"/>
      <c r="F119" s="681"/>
      <c r="G119" s="681"/>
    </row>
    <row r="120" s="565" customFormat="1" ht="15.75">
      <c r="A120" s="566" t="s">
        <v>1338</v>
      </c>
    </row>
    <row r="121" spans="1:7" s="565" customFormat="1" ht="110.25">
      <c r="A121" s="270" t="s">
        <v>950</v>
      </c>
      <c r="B121" s="271" t="s">
        <v>977</v>
      </c>
      <c r="C121" s="271" t="s">
        <v>951</v>
      </c>
      <c r="D121" s="271" t="s">
        <v>953</v>
      </c>
      <c r="E121" s="272" t="s">
        <v>979</v>
      </c>
      <c r="F121" s="271" t="s">
        <v>978</v>
      </c>
      <c r="G121" s="271" t="s">
        <v>980</v>
      </c>
    </row>
    <row r="122" spans="1:7" s="56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65" customFormat="1" ht="15.75">
      <c r="A123" s="53">
        <v>1</v>
      </c>
      <c r="B123" s="53" t="s">
        <v>1331</v>
      </c>
      <c r="C123" s="53" t="s">
        <v>1333</v>
      </c>
      <c r="D123" s="57" t="s">
        <v>275</v>
      </c>
      <c r="E123" s="54">
        <v>100</v>
      </c>
      <c r="F123" s="319">
        <v>0.0167</v>
      </c>
      <c r="G123" s="315">
        <v>0.07500000000000001</v>
      </c>
    </row>
    <row r="124" spans="1:7" s="565" customFormat="1" ht="15.75">
      <c r="A124" s="56">
        <v>2</v>
      </c>
      <c r="B124" s="56"/>
      <c r="C124" s="56" t="s">
        <v>1334</v>
      </c>
      <c r="D124" s="57" t="s">
        <v>766</v>
      </c>
      <c r="E124" s="57">
        <v>200</v>
      </c>
      <c r="F124" s="319">
        <v>0.0333</v>
      </c>
      <c r="G124" s="57"/>
    </row>
    <row r="125" spans="1:7" ht="15.75">
      <c r="A125" s="56">
        <v>3</v>
      </c>
      <c r="B125" s="56"/>
      <c r="C125" s="56" t="s">
        <v>1335</v>
      </c>
      <c r="D125" s="57" t="s">
        <v>263</v>
      </c>
      <c r="E125" s="57">
        <v>150</v>
      </c>
      <c r="F125" s="319">
        <v>0.025</v>
      </c>
      <c r="G125" s="57"/>
    </row>
    <row r="126" spans="1:7" ht="15.75">
      <c r="A126" s="56">
        <v>4</v>
      </c>
      <c r="B126" s="56" t="s">
        <v>1332</v>
      </c>
      <c r="C126" s="56" t="s">
        <v>1336</v>
      </c>
      <c r="D126" s="57" t="s">
        <v>275</v>
      </c>
      <c r="E126" s="57">
        <v>300</v>
      </c>
      <c r="F126" s="319">
        <v>0.05</v>
      </c>
      <c r="G126" s="316">
        <v>0.0917</v>
      </c>
    </row>
    <row r="127" spans="1:7" ht="15.75">
      <c r="A127" s="56">
        <v>5</v>
      </c>
      <c r="B127" s="56"/>
      <c r="C127" s="56" t="s">
        <v>1337</v>
      </c>
      <c r="D127" s="57" t="s">
        <v>275</v>
      </c>
      <c r="E127" s="57">
        <v>250</v>
      </c>
      <c r="F127" s="319">
        <v>0.0417</v>
      </c>
      <c r="G127" s="57"/>
    </row>
    <row r="128" spans="1:7" ht="15.75">
      <c r="A128" s="56"/>
      <c r="B128" s="56"/>
      <c r="C128" s="56"/>
      <c r="D128" s="57"/>
      <c r="E128" s="57"/>
      <c r="F128" s="322"/>
      <c r="G128" s="57"/>
    </row>
    <row r="129" spans="1:7" ht="15.75">
      <c r="A129" s="56"/>
      <c r="B129" s="56"/>
      <c r="C129" s="56"/>
      <c r="D129" s="57"/>
      <c r="E129" s="57"/>
      <c r="F129" s="322"/>
      <c r="G129" s="57"/>
    </row>
    <row r="130" spans="1:7" ht="15.75">
      <c r="A130" s="56"/>
      <c r="B130" s="56"/>
      <c r="C130" s="56"/>
      <c r="D130" s="57"/>
      <c r="E130" s="57"/>
      <c r="F130" s="322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60"/>
  <sheetViews>
    <sheetView zoomScale="80" zoomScaleNormal="80" zoomScalePageLayoutView="0" workbookViewId="0" topLeftCell="A1">
      <selection activeCell="B12" sqref="B1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1462</v>
      </c>
      <c r="H1" s="61"/>
    </row>
    <row r="2" spans="1:12" s="60" customFormat="1" ht="44.25" customHeight="1">
      <c r="A2" s="680" t="s">
        <v>1347</v>
      </c>
      <c r="B2" s="680"/>
      <c r="C2" s="680"/>
      <c r="D2" s="680"/>
      <c r="E2" s="680"/>
      <c r="F2" s="323"/>
      <c r="G2" s="65"/>
      <c r="H2" s="65"/>
      <c r="I2" s="65"/>
      <c r="J2" s="41"/>
      <c r="K2" s="64"/>
      <c r="L2" s="64"/>
    </row>
    <row r="3" spans="1:12" s="60" customFormat="1" ht="15.75">
      <c r="A3" s="645" t="str">
        <f>CONCATENATE("на ",UPPER(dfName))</f>
        <v>на ДФ ДСК ФОНД НА ПАРИЧНИЯ ПАЗАР В ЕВРО</v>
      </c>
      <c r="B3" s="645"/>
      <c r="C3" s="645"/>
      <c r="D3" s="645"/>
      <c r="E3" s="645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82" t="str">
        <f>CONCATENATE("към ",TEXT(EndDate,"dd.mm.yyyy")," г.")</f>
        <v>към 31.12.2017 г.</v>
      </c>
      <c r="B4" s="682"/>
      <c r="C4" s="682"/>
      <c r="D4" s="75" t="s">
        <v>914</v>
      </c>
      <c r="E4" s="223">
        <f>ReportedCompletionDate</f>
        <v>43188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6.5" thickBot="1"/>
    <row r="8" spans="1:5" s="565" customFormat="1" ht="15" customHeight="1">
      <c r="A8" s="685" t="s">
        <v>257</v>
      </c>
      <c r="B8" s="683" t="s">
        <v>259</v>
      </c>
      <c r="C8" s="273"/>
      <c r="D8" s="688" t="s">
        <v>954</v>
      </c>
      <c r="E8" s="683" t="s">
        <v>982</v>
      </c>
    </row>
    <row r="9" spans="1:5" s="565" customFormat="1" ht="108.75" customHeight="1">
      <c r="A9" s="686"/>
      <c r="B9" s="687"/>
      <c r="C9" s="280" t="s">
        <v>953</v>
      </c>
      <c r="D9" s="689"/>
      <c r="E9" s="684"/>
    </row>
    <row r="10" spans="1:5" s="565" customFormat="1" ht="16.5" thickBot="1">
      <c r="A10" s="345">
        <v>1</v>
      </c>
      <c r="B10" s="345">
        <v>2</v>
      </c>
      <c r="C10" s="345">
        <v>3</v>
      </c>
      <c r="D10" s="346">
        <v>4</v>
      </c>
      <c r="E10" s="346">
        <v>5</v>
      </c>
    </row>
    <row r="11" spans="1:5" s="565" customFormat="1" ht="15.75">
      <c r="A11" s="609">
        <v>1</v>
      </c>
      <c r="B11" s="274" t="s">
        <v>1489</v>
      </c>
      <c r="C11" s="276"/>
      <c r="D11" s="275"/>
      <c r="E11" s="619"/>
    </row>
    <row r="12" spans="1:5" s="565" customFormat="1" ht="15.75">
      <c r="A12" s="610">
        <v>2</v>
      </c>
      <c r="B12" s="276"/>
      <c r="C12" s="276"/>
      <c r="D12" s="277"/>
      <c r="E12" s="620"/>
    </row>
    <row r="13" spans="1:5" s="565" customFormat="1" ht="15.75">
      <c r="A13" s="610">
        <v>3</v>
      </c>
      <c r="B13" s="276"/>
      <c r="C13" s="276"/>
      <c r="D13" s="277"/>
      <c r="E13" s="620"/>
    </row>
    <row r="14" spans="1:5" s="565" customFormat="1" ht="15.75">
      <c r="A14" s="610">
        <v>4</v>
      </c>
      <c r="B14" s="276"/>
      <c r="C14" s="276"/>
      <c r="D14" s="277"/>
      <c r="E14" s="620"/>
    </row>
    <row r="15" spans="1:5" s="565" customFormat="1" ht="15.75">
      <c r="A15" s="610">
        <v>5</v>
      </c>
      <c r="B15" s="278"/>
      <c r="C15" s="276"/>
      <c r="D15" s="277"/>
      <c r="E15" s="620"/>
    </row>
    <row r="16" spans="1:5" s="565" customFormat="1" ht="15.75">
      <c r="A16" s="610"/>
      <c r="B16" s="278"/>
      <c r="C16" s="276"/>
      <c r="D16" s="279"/>
      <c r="E16" s="621"/>
    </row>
    <row r="17" spans="1:5" s="565" customFormat="1" ht="15.75">
      <c r="A17" s="610"/>
      <c r="B17" s="278"/>
      <c r="C17" s="276"/>
      <c r="D17" s="279"/>
      <c r="E17" s="621"/>
    </row>
    <row r="18" spans="1:5" s="565" customFormat="1" ht="15.75">
      <c r="A18" s="610"/>
      <c r="B18" s="276"/>
      <c r="C18" s="276"/>
      <c r="D18" s="279"/>
      <c r="E18" s="621"/>
    </row>
    <row r="19" spans="1:5" s="565" customFormat="1" ht="15.75">
      <c r="A19" s="610"/>
      <c r="B19" s="276"/>
      <c r="C19" s="276"/>
      <c r="D19" s="279"/>
      <c r="E19" s="621"/>
    </row>
    <row r="20" spans="1:5" s="565" customFormat="1" ht="15.75">
      <c r="A20" s="610"/>
      <c r="B20" s="276"/>
      <c r="C20" s="276"/>
      <c r="D20" s="279"/>
      <c r="E20" s="621"/>
    </row>
    <row r="21" spans="1:5" s="565" customFormat="1" ht="15.75">
      <c r="A21" s="610"/>
      <c r="B21" s="276"/>
      <c r="C21" s="276"/>
      <c r="D21" s="279"/>
      <c r="E21" s="621"/>
    </row>
    <row r="22" spans="1:5" s="565" customFormat="1" ht="15.75">
      <c r="A22" s="610"/>
      <c r="B22" s="278"/>
      <c r="C22" s="276"/>
      <c r="D22" s="279"/>
      <c r="E22" s="621"/>
    </row>
    <row r="23" spans="1:5" s="565" customFormat="1" ht="15.75">
      <c r="A23" s="610"/>
      <c r="B23" s="278"/>
      <c r="C23" s="276"/>
      <c r="D23" s="279"/>
      <c r="E23" s="621"/>
    </row>
    <row r="24" spans="1:5" s="565" customFormat="1" ht="15.75">
      <c r="A24" s="610"/>
      <c r="B24" s="278"/>
      <c r="C24" s="276"/>
      <c r="D24" s="279"/>
      <c r="E24" s="621"/>
    </row>
    <row r="25" spans="1:5" s="565" customFormat="1" ht="15.75">
      <c r="A25" s="610"/>
      <c r="B25" s="276"/>
      <c r="C25" s="276"/>
      <c r="D25" s="279"/>
      <c r="E25" s="621"/>
    </row>
    <row r="26" spans="1:5" s="565" customFormat="1" ht="15.75">
      <c r="A26" s="610"/>
      <c r="B26" s="276"/>
      <c r="C26" s="276"/>
      <c r="D26" s="279"/>
      <c r="E26" s="621"/>
    </row>
    <row r="27" spans="1:5" s="565" customFormat="1" ht="15.75">
      <c r="A27" s="610"/>
      <c r="B27" s="276"/>
      <c r="C27" s="276"/>
      <c r="D27" s="279"/>
      <c r="E27" s="621"/>
    </row>
    <row r="28" spans="1:5" s="565" customFormat="1" ht="15.75">
      <c r="A28" s="610"/>
      <c r="B28" s="276"/>
      <c r="C28" s="276"/>
      <c r="D28" s="279"/>
      <c r="E28" s="621"/>
    </row>
    <row r="29" spans="1:5" s="565" customFormat="1" ht="15.75">
      <c r="A29" s="610"/>
      <c r="B29" s="278"/>
      <c r="C29" s="276"/>
      <c r="D29" s="279"/>
      <c r="E29" s="621"/>
    </row>
    <row r="30" spans="1:5" s="565" customFormat="1" ht="15.75">
      <c r="A30" s="610"/>
      <c r="B30" s="278"/>
      <c r="C30" s="276"/>
      <c r="D30" s="279"/>
      <c r="E30" s="621"/>
    </row>
    <row r="31" spans="1:5" s="565" customFormat="1" ht="15.75">
      <c r="A31" s="610"/>
      <c r="B31" s="278"/>
      <c r="C31" s="276"/>
      <c r="D31" s="279"/>
      <c r="E31" s="621"/>
    </row>
    <row r="32" spans="1:5" s="565" customFormat="1" ht="15.75">
      <c r="A32" s="610"/>
      <c r="B32" s="278"/>
      <c r="C32" s="276"/>
      <c r="D32" s="279"/>
      <c r="E32" s="621"/>
    </row>
    <row r="33" spans="1:5" s="565" customFormat="1" ht="15.75">
      <c r="A33" s="610"/>
      <c r="B33" s="278"/>
      <c r="C33" s="276"/>
      <c r="D33" s="279"/>
      <c r="E33" s="621"/>
    </row>
    <row r="34" spans="1:5" ht="15.75">
      <c r="A34" s="610"/>
      <c r="B34" s="278"/>
      <c r="C34" s="276"/>
      <c r="D34" s="279"/>
      <c r="E34" s="621"/>
    </row>
    <row r="35" spans="1:5" ht="15.75">
      <c r="A35" s="610"/>
      <c r="B35" s="278"/>
      <c r="C35" s="276"/>
      <c r="D35" s="279"/>
      <c r="E35" s="621"/>
    </row>
    <row r="36" spans="1:5" ht="15.75">
      <c r="A36" s="610"/>
      <c r="B36" s="278"/>
      <c r="C36" s="276"/>
      <c r="D36" s="279"/>
      <c r="E36" s="621"/>
    </row>
    <row r="37" spans="1:5" ht="15.75">
      <c r="A37" s="610"/>
      <c r="B37" s="278"/>
      <c r="C37" s="276"/>
      <c r="D37" s="279"/>
      <c r="E37" s="621"/>
    </row>
    <row r="38" spans="1:5" ht="15.75">
      <c r="A38" s="610"/>
      <c r="B38" s="278"/>
      <c r="C38" s="276"/>
      <c r="D38" s="279"/>
      <c r="E38" s="621"/>
    </row>
    <row r="39" spans="1:5" ht="15.75">
      <c r="A39" s="610"/>
      <c r="B39" s="278"/>
      <c r="C39" s="276"/>
      <c r="D39" s="279"/>
      <c r="E39" s="621"/>
    </row>
    <row r="40" spans="1:5" ht="15.75">
      <c r="A40" s="610"/>
      <c r="B40" s="278"/>
      <c r="C40" s="276"/>
      <c r="D40" s="279"/>
      <c r="E40" s="621"/>
    </row>
    <row r="41" spans="1:5" ht="15.75">
      <c r="A41" s="610"/>
      <c r="B41" s="278"/>
      <c r="C41" s="276"/>
      <c r="D41" s="279"/>
      <c r="E41" s="621"/>
    </row>
    <row r="42" spans="1:5" ht="15.75">
      <c r="A42" s="610"/>
      <c r="B42" s="278"/>
      <c r="C42" s="276"/>
      <c r="D42" s="279"/>
      <c r="E42" s="621"/>
    </row>
    <row r="43" spans="1:5" ht="15.75">
      <c r="A43" s="610"/>
      <c r="B43" s="278"/>
      <c r="C43" s="276"/>
      <c r="D43" s="279"/>
      <c r="E43" s="621"/>
    </row>
    <row r="44" spans="1:5" ht="15.75">
      <c r="A44" s="610"/>
      <c r="B44" s="278"/>
      <c r="C44" s="276"/>
      <c r="D44" s="279"/>
      <c r="E44" s="621"/>
    </row>
    <row r="45" spans="1:5" ht="15.75">
      <c r="A45" s="610"/>
      <c r="B45" s="278"/>
      <c r="C45" s="276"/>
      <c r="D45" s="279"/>
      <c r="E45" s="621"/>
    </row>
    <row r="46" spans="1:5" ht="15.75">
      <c r="A46" s="610"/>
      <c r="B46" s="278"/>
      <c r="C46" s="276"/>
      <c r="D46" s="279"/>
      <c r="E46" s="621"/>
    </row>
    <row r="47" spans="1:5" ht="15.75">
      <c r="A47" s="610"/>
      <c r="B47" s="278"/>
      <c r="C47" s="276"/>
      <c r="D47" s="279"/>
      <c r="E47" s="621"/>
    </row>
    <row r="48" spans="1:5" ht="15.75">
      <c r="A48" s="610"/>
      <c r="B48" s="278"/>
      <c r="C48" s="276"/>
      <c r="D48" s="279"/>
      <c r="E48" s="621"/>
    </row>
    <row r="49" spans="1:5" ht="15.75">
      <c r="A49" s="610"/>
      <c r="B49" s="278"/>
      <c r="C49" s="276"/>
      <c r="D49" s="279"/>
      <c r="E49" s="621"/>
    </row>
    <row r="50" spans="1:5" ht="15.75">
      <c r="A50" s="610"/>
      <c r="B50" s="278"/>
      <c r="C50" s="276"/>
      <c r="D50" s="279"/>
      <c r="E50" s="621"/>
    </row>
    <row r="51" spans="1:5" ht="15.75">
      <c r="A51" s="610"/>
      <c r="B51" s="278"/>
      <c r="C51" s="276"/>
      <c r="D51" s="279"/>
      <c r="E51" s="621"/>
    </row>
    <row r="52" spans="1:5" ht="15.75">
      <c r="A52" s="610"/>
      <c r="B52" s="278"/>
      <c r="C52" s="276"/>
      <c r="D52" s="279"/>
      <c r="E52" s="621"/>
    </row>
    <row r="53" spans="1:5" ht="15.75">
      <c r="A53" s="610"/>
      <c r="B53" s="278"/>
      <c r="C53" s="276"/>
      <c r="D53" s="279"/>
      <c r="E53" s="621"/>
    </row>
    <row r="54" spans="1:5" ht="15.75">
      <c r="A54" s="610"/>
      <c r="B54" s="278"/>
      <c r="C54" s="276"/>
      <c r="D54" s="279"/>
      <c r="E54" s="621"/>
    </row>
    <row r="55" spans="1:5" ht="15.75">
      <c r="A55" s="610"/>
      <c r="B55" s="278"/>
      <c r="C55" s="276"/>
      <c r="D55" s="279"/>
      <c r="E55" s="621"/>
    </row>
    <row r="56" spans="1:5" ht="15.75">
      <c r="A56" s="610"/>
      <c r="B56" s="278"/>
      <c r="C56" s="276"/>
      <c r="D56" s="279"/>
      <c r="E56" s="621"/>
    </row>
    <row r="57" spans="1:5" ht="15.75">
      <c r="A57" s="610"/>
      <c r="B57" s="278"/>
      <c r="C57" s="276"/>
      <c r="D57" s="279"/>
      <c r="E57" s="621"/>
    </row>
    <row r="58" spans="1:5" ht="15.75">
      <c r="A58" s="610"/>
      <c r="B58" s="278"/>
      <c r="C58" s="276"/>
      <c r="D58" s="279"/>
      <c r="E58" s="621"/>
    </row>
    <row r="59" spans="1:5" ht="15.75">
      <c r="A59" s="610"/>
      <c r="B59" s="278"/>
      <c r="C59" s="276"/>
      <c r="D59" s="279"/>
      <c r="E59" s="621"/>
    </row>
    <row r="60" spans="1:5" ht="15.75">
      <c r="A60" s="610"/>
      <c r="B60" s="278"/>
      <c r="C60" s="276"/>
      <c r="D60" s="279"/>
      <c r="E60" s="621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33"/>
  <sheetViews>
    <sheetView zoomScale="80" zoomScaleNormal="80" zoomScalePageLayoutView="0" workbookViewId="0" topLeftCell="A1">
      <selection activeCell="A12" sqref="A12"/>
    </sheetView>
  </sheetViews>
  <sheetFormatPr defaultColWidth="9.140625" defaultRowHeight="12.75"/>
  <cols>
    <col min="1" max="1" width="10.140625" style="111" customWidth="1"/>
    <col min="2" max="2" width="34.421875" style="111" customWidth="1"/>
    <col min="3" max="3" width="31.57421875" style="111" customWidth="1"/>
    <col min="4" max="4" width="29.421875" style="111" customWidth="1"/>
    <col min="5" max="8" width="15.7109375" style="111" customWidth="1"/>
    <col min="9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G1" s="146"/>
      <c r="H1" s="228" t="s">
        <v>1463</v>
      </c>
      <c r="I1" s="146"/>
      <c r="J1" s="146"/>
      <c r="K1" s="146"/>
      <c r="L1" s="146"/>
      <c r="M1" s="146"/>
      <c r="N1" s="146"/>
      <c r="O1" s="146"/>
    </row>
    <row r="2" spans="1:8" ht="15" customHeight="1">
      <c r="A2" s="690" t="s">
        <v>1420</v>
      </c>
      <c r="B2" s="690"/>
      <c r="C2" s="690"/>
      <c r="D2" s="690"/>
      <c r="E2" s="690"/>
      <c r="F2" s="690"/>
      <c r="G2" s="690"/>
      <c r="H2" s="690"/>
    </row>
    <row r="3" spans="1:8" ht="15" customHeight="1">
      <c r="A3" s="645" t="str">
        <f>CONCATENATE("на ",UPPER(dfName))</f>
        <v>на ДФ ДСК ФОНД НА ПАРИЧНИЯ ПАЗАР В ЕВРО</v>
      </c>
      <c r="B3" s="645"/>
      <c r="C3" s="645"/>
      <c r="D3" s="645"/>
      <c r="E3" s="645"/>
      <c r="F3" s="645"/>
      <c r="G3" s="645"/>
      <c r="H3" s="645"/>
    </row>
    <row r="4" spans="1:8" ht="15.75">
      <c r="A4" s="646" t="str">
        <f>"за периода "&amp;TEXT(StartDate,"dd.mm.yyyy")&amp;" - "&amp;TEXT(EndDate,"dd.mm.yyyy")</f>
        <v>за периода 01.01.2017 - 31.12.2017</v>
      </c>
      <c r="B4" s="646"/>
      <c r="C4" s="646"/>
      <c r="D4" s="646"/>
      <c r="E4" s="646"/>
      <c r="F4" s="646"/>
      <c r="G4" s="646"/>
      <c r="H4" s="646"/>
    </row>
    <row r="5" spans="1:8" ht="15.75">
      <c r="A5" s="152"/>
      <c r="B5" s="152"/>
      <c r="C5" s="152"/>
      <c r="D5" s="152"/>
      <c r="F5" s="75" t="s">
        <v>914</v>
      </c>
      <c r="G5" s="560">
        <f>ReportedCompletionDate</f>
        <v>43188</v>
      </c>
      <c r="H5" s="561"/>
    </row>
    <row r="6" spans="1:7" ht="15.75">
      <c r="A6" s="152"/>
      <c r="B6" s="152"/>
      <c r="C6" s="152"/>
      <c r="D6" s="152"/>
      <c r="F6" s="512" t="s">
        <v>248</v>
      </c>
      <c r="G6" s="513" t="str">
        <f>authorName</f>
        <v>Даниела Александрова</v>
      </c>
    </row>
    <row r="7" spans="5:8" ht="15.75">
      <c r="E7" s="143"/>
      <c r="F7" s="512" t="s">
        <v>250</v>
      </c>
      <c r="G7" s="514" t="str">
        <f>udManager</f>
        <v>Петко Кръстев и Димитър Тончев</v>
      </c>
      <c r="H7" s="562"/>
    </row>
    <row r="8" spans="1:6" ht="16.5" thickBot="1">
      <c r="A8" s="150"/>
      <c r="B8" s="150"/>
      <c r="C8" s="150"/>
      <c r="D8" s="150"/>
      <c r="E8" s="150"/>
      <c r="F8" s="150"/>
    </row>
    <row r="9" spans="1:8" s="565" customFormat="1" ht="78.75">
      <c r="A9" s="607" t="s">
        <v>257</v>
      </c>
      <c r="B9" s="607" t="s">
        <v>1421</v>
      </c>
      <c r="C9" s="607" t="s">
        <v>1424</v>
      </c>
      <c r="D9" s="607" t="s">
        <v>1425</v>
      </c>
      <c r="E9" s="607" t="s">
        <v>1422</v>
      </c>
      <c r="F9" s="607" t="s">
        <v>1423</v>
      </c>
      <c r="G9" s="607" t="s">
        <v>1426</v>
      </c>
      <c r="H9" s="607" t="s">
        <v>1427</v>
      </c>
    </row>
    <row r="10" spans="1:8" s="565" customFormat="1" ht="15.75">
      <c r="A10" s="604">
        <v>1</v>
      </c>
      <c r="B10" s="604">
        <v>2</v>
      </c>
      <c r="C10" s="604">
        <v>3</v>
      </c>
      <c r="D10" s="604">
        <v>4</v>
      </c>
      <c r="E10" s="604">
        <v>5</v>
      </c>
      <c r="F10" s="606">
        <v>6</v>
      </c>
      <c r="G10" s="606">
        <v>7</v>
      </c>
      <c r="H10" s="606">
        <v>8</v>
      </c>
    </row>
    <row r="11" spans="1:8" s="565" customFormat="1" ht="15.75">
      <c r="A11" s="608">
        <v>1</v>
      </c>
      <c r="B11" s="605" t="s">
        <v>1489</v>
      </c>
      <c r="C11" s="605" t="s">
        <v>1489</v>
      </c>
      <c r="D11" s="605" t="s">
        <v>1489</v>
      </c>
      <c r="E11" s="605" t="s">
        <v>1489</v>
      </c>
      <c r="F11" s="605" t="s">
        <v>1489</v>
      </c>
      <c r="G11" s="605" t="s">
        <v>1489</v>
      </c>
      <c r="H11" s="605" t="s">
        <v>1489</v>
      </c>
    </row>
    <row r="12" spans="1:8" ht="15.75">
      <c r="A12" s="608"/>
      <c r="B12" s="605"/>
      <c r="C12" s="605"/>
      <c r="D12" s="605"/>
      <c r="E12" s="622"/>
      <c r="F12" s="622"/>
      <c r="G12" s="622"/>
      <c r="H12" s="622"/>
    </row>
    <row r="13" spans="1:8" ht="15.75">
      <c r="A13" s="608"/>
      <c r="B13" s="605"/>
      <c r="C13" s="605"/>
      <c r="D13" s="605"/>
      <c r="E13" s="622"/>
      <c r="F13" s="622"/>
      <c r="G13" s="622"/>
      <c r="H13" s="622"/>
    </row>
    <row r="14" spans="1:8" ht="15.75">
      <c r="A14" s="608"/>
      <c r="B14" s="605"/>
      <c r="C14" s="605"/>
      <c r="D14" s="605"/>
      <c r="E14" s="622"/>
      <c r="F14" s="622"/>
      <c r="G14" s="622"/>
      <c r="H14" s="622"/>
    </row>
    <row r="15" spans="1:8" ht="15.75">
      <c r="A15" s="608"/>
      <c r="B15" s="605"/>
      <c r="C15" s="605"/>
      <c r="D15" s="605"/>
      <c r="E15" s="622"/>
      <c r="F15" s="622"/>
      <c r="G15" s="622"/>
      <c r="H15" s="622"/>
    </row>
    <row r="16" spans="1:8" ht="15.75">
      <c r="A16" s="608"/>
      <c r="B16" s="605"/>
      <c r="C16" s="605"/>
      <c r="D16" s="605"/>
      <c r="E16" s="622"/>
      <c r="F16" s="622"/>
      <c r="G16" s="622"/>
      <c r="H16" s="622"/>
    </row>
    <row r="17" spans="1:8" ht="15.75">
      <c r="A17" s="608"/>
      <c r="B17" s="605"/>
      <c r="C17" s="605"/>
      <c r="D17" s="605"/>
      <c r="E17" s="622"/>
      <c r="F17" s="622"/>
      <c r="G17" s="622"/>
      <c r="H17" s="622"/>
    </row>
    <row r="18" spans="1:8" ht="15.75">
      <c r="A18" s="608"/>
      <c r="B18" s="605"/>
      <c r="C18" s="605"/>
      <c r="D18" s="605"/>
      <c r="E18" s="622"/>
      <c r="F18" s="622"/>
      <c r="G18" s="622"/>
      <c r="H18" s="622"/>
    </row>
    <row r="19" spans="1:8" ht="15.75">
      <c r="A19" s="608"/>
      <c r="B19" s="605"/>
      <c r="C19" s="605"/>
      <c r="D19" s="605"/>
      <c r="E19" s="622"/>
      <c r="F19" s="622"/>
      <c r="G19" s="622"/>
      <c r="H19" s="622"/>
    </row>
    <row r="20" spans="1:8" ht="15.75">
      <c r="A20" s="608"/>
      <c r="B20" s="605"/>
      <c r="C20" s="605"/>
      <c r="D20" s="605"/>
      <c r="E20" s="622"/>
      <c r="F20" s="622"/>
      <c r="G20" s="622"/>
      <c r="H20" s="622"/>
    </row>
    <row r="21" spans="1:8" ht="15.75">
      <c r="A21" s="608"/>
      <c r="B21" s="605"/>
      <c r="C21" s="605"/>
      <c r="D21" s="605"/>
      <c r="E21" s="622"/>
      <c r="F21" s="622"/>
      <c r="G21" s="622"/>
      <c r="H21" s="622"/>
    </row>
    <row r="22" spans="1:8" ht="15.75">
      <c r="A22" s="608"/>
      <c r="B22" s="605"/>
      <c r="C22" s="605"/>
      <c r="D22" s="605"/>
      <c r="E22" s="622"/>
      <c r="F22" s="622"/>
      <c r="G22" s="622"/>
      <c r="H22" s="622"/>
    </row>
    <row r="23" spans="1:8" ht="15.75">
      <c r="A23" s="608"/>
      <c r="B23" s="605"/>
      <c r="C23" s="605"/>
      <c r="D23" s="605"/>
      <c r="E23" s="622"/>
      <c r="F23" s="622"/>
      <c r="G23" s="622"/>
      <c r="H23" s="622"/>
    </row>
    <row r="24" spans="1:8" ht="15.75">
      <c r="A24" s="608"/>
      <c r="B24" s="605"/>
      <c r="C24" s="605"/>
      <c r="D24" s="605"/>
      <c r="E24" s="622"/>
      <c r="F24" s="622"/>
      <c r="G24" s="622"/>
      <c r="H24" s="622"/>
    </row>
    <row r="25" spans="1:8" ht="15.75">
      <c r="A25" s="608"/>
      <c r="B25" s="605"/>
      <c r="C25" s="605"/>
      <c r="D25" s="605"/>
      <c r="E25" s="622"/>
      <c r="F25" s="622"/>
      <c r="G25" s="622"/>
      <c r="H25" s="622"/>
    </row>
    <row r="26" spans="1:8" ht="15.75">
      <c r="A26" s="608"/>
      <c r="B26" s="605"/>
      <c r="C26" s="605"/>
      <c r="D26" s="605"/>
      <c r="E26" s="622"/>
      <c r="F26" s="622"/>
      <c r="G26" s="622"/>
      <c r="H26" s="622"/>
    </row>
    <row r="27" spans="1:8" ht="15.75">
      <c r="A27" s="608"/>
      <c r="B27" s="605"/>
      <c r="C27" s="605"/>
      <c r="D27" s="605"/>
      <c r="E27" s="622"/>
      <c r="F27" s="622"/>
      <c r="G27" s="622"/>
      <c r="H27" s="622"/>
    </row>
    <row r="28" spans="1:8" ht="15.75">
      <c r="A28" s="608"/>
      <c r="B28" s="605"/>
      <c r="C28" s="605"/>
      <c r="D28" s="605"/>
      <c r="E28" s="622"/>
      <c r="F28" s="622"/>
      <c r="G28" s="622"/>
      <c r="H28" s="622"/>
    </row>
    <row r="29" spans="1:8" ht="15.75">
      <c r="A29" s="608"/>
      <c r="B29" s="605"/>
      <c r="C29" s="605"/>
      <c r="D29" s="605"/>
      <c r="E29" s="622"/>
      <c r="F29" s="622"/>
      <c r="G29" s="622"/>
      <c r="H29" s="622"/>
    </row>
    <row r="30" spans="1:8" ht="15.75">
      <c r="A30" s="608"/>
      <c r="B30" s="605"/>
      <c r="C30" s="605"/>
      <c r="D30" s="605"/>
      <c r="E30" s="622"/>
      <c r="F30" s="622"/>
      <c r="G30" s="622"/>
      <c r="H30" s="622"/>
    </row>
    <row r="31" spans="1:8" ht="15.75">
      <c r="A31" s="608"/>
      <c r="B31" s="605"/>
      <c r="C31" s="605"/>
      <c r="D31" s="605"/>
      <c r="E31" s="622"/>
      <c r="F31" s="622"/>
      <c r="G31" s="622"/>
      <c r="H31" s="622"/>
    </row>
    <row r="32" spans="1:8" ht="15.75">
      <c r="A32" s="608"/>
      <c r="B32" s="605"/>
      <c r="C32" s="605"/>
      <c r="D32" s="605"/>
      <c r="E32" s="622"/>
      <c r="F32" s="622"/>
      <c r="G32" s="622"/>
      <c r="H32" s="622"/>
    </row>
    <row r="33" spans="1:8" ht="15.75">
      <c r="A33" s="608"/>
      <c r="B33" s="605"/>
      <c r="C33" s="605"/>
      <c r="D33" s="605"/>
      <c r="E33" s="622"/>
      <c r="F33" s="622"/>
      <c r="G33" s="622"/>
      <c r="H33" s="622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246"/>
  <sheetViews>
    <sheetView zoomScale="85" zoomScaleNormal="85" zoomScalePageLayoutView="0" workbookViewId="0" topLeftCell="A1">
      <selection activeCell="B31" sqref="B31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29" t="s">
        <v>1412</v>
      </c>
      <c r="B1" s="329"/>
      <c r="D1" s="338" t="s">
        <v>1417</v>
      </c>
      <c r="E1" s="338"/>
    </row>
    <row r="2" spans="1:12" ht="15.75">
      <c r="A2" s="330" t="s">
        <v>263</v>
      </c>
      <c r="B2" s="330" t="s">
        <v>264</v>
      </c>
      <c r="D2" s="343" t="s">
        <v>265</v>
      </c>
      <c r="E2" s="343" t="s">
        <v>266</v>
      </c>
      <c r="G2" s="339" t="s">
        <v>1434</v>
      </c>
      <c r="H2" s="336"/>
      <c r="J2" s="329" t="s">
        <v>1418</v>
      </c>
      <c r="K2" s="330"/>
      <c r="L2" s="330"/>
    </row>
    <row r="3" spans="1:12" ht="15.75">
      <c r="A3" s="330" t="s">
        <v>766</v>
      </c>
      <c r="B3" s="330" t="s">
        <v>764</v>
      </c>
      <c r="D3" s="344" t="s">
        <v>269</v>
      </c>
      <c r="E3" s="344" t="s">
        <v>270</v>
      </c>
      <c r="G3" s="342" t="s">
        <v>1001</v>
      </c>
      <c r="H3" s="342" t="s">
        <v>1002</v>
      </c>
      <c r="J3" s="330" t="s">
        <v>1326</v>
      </c>
      <c r="K3" s="330"/>
      <c r="L3" s="330"/>
    </row>
    <row r="4" spans="1:12" ht="15.75">
      <c r="A4" s="330" t="s">
        <v>767</v>
      </c>
      <c r="B4" s="330" t="s">
        <v>765</v>
      </c>
      <c r="D4" s="344" t="s">
        <v>273</v>
      </c>
      <c r="E4" s="344" t="s">
        <v>274</v>
      </c>
      <c r="G4" s="342" t="s">
        <v>1003</v>
      </c>
      <c r="H4" s="342" t="s">
        <v>1004</v>
      </c>
      <c r="J4" s="330" t="s">
        <v>1325</v>
      </c>
      <c r="K4" s="330"/>
      <c r="L4" s="330"/>
    </row>
    <row r="5" spans="1:8" ht="15.75">
      <c r="A5" s="331" t="s">
        <v>768</v>
      </c>
      <c r="B5" s="331" t="s">
        <v>769</v>
      </c>
      <c r="D5" s="344" t="s">
        <v>277</v>
      </c>
      <c r="E5" s="344" t="s">
        <v>278</v>
      </c>
      <c r="G5" s="342" t="s">
        <v>1005</v>
      </c>
      <c r="H5" s="342" t="s">
        <v>1006</v>
      </c>
    </row>
    <row r="6" spans="1:8" ht="15.75">
      <c r="A6" s="330" t="s">
        <v>267</v>
      </c>
      <c r="B6" s="330" t="s">
        <v>268</v>
      </c>
      <c r="D6" s="344" t="s">
        <v>281</v>
      </c>
      <c r="E6" s="344" t="s">
        <v>282</v>
      </c>
      <c r="G6" s="342" t="s">
        <v>1007</v>
      </c>
      <c r="H6" s="342" t="s">
        <v>1008</v>
      </c>
    </row>
    <row r="7" spans="1:8" ht="15.75">
      <c r="A7" s="330" t="s">
        <v>271</v>
      </c>
      <c r="B7" s="330" t="s">
        <v>272</v>
      </c>
      <c r="D7" s="344" t="s">
        <v>284</v>
      </c>
      <c r="E7" s="344" t="s">
        <v>285</v>
      </c>
      <c r="G7" s="342" t="s">
        <v>1009</v>
      </c>
      <c r="H7" s="342" t="s">
        <v>1010</v>
      </c>
    </row>
    <row r="8" spans="1:8" ht="15.75">
      <c r="A8" s="330" t="s">
        <v>275</v>
      </c>
      <c r="B8" s="330" t="s">
        <v>276</v>
      </c>
      <c r="D8" s="344" t="s">
        <v>286</v>
      </c>
      <c r="E8" s="344" t="s">
        <v>287</v>
      </c>
      <c r="G8" s="342" t="s">
        <v>1011</v>
      </c>
      <c r="H8" s="342" t="s">
        <v>1012</v>
      </c>
    </row>
    <row r="9" spans="1:8" ht="15.75">
      <c r="A9" s="330" t="s">
        <v>279</v>
      </c>
      <c r="B9" s="330" t="s">
        <v>280</v>
      </c>
      <c r="D9" s="344" t="s">
        <v>288</v>
      </c>
      <c r="E9" s="344" t="s">
        <v>289</v>
      </c>
      <c r="G9" s="342" t="s">
        <v>1013</v>
      </c>
      <c r="H9" s="342" t="s">
        <v>1014</v>
      </c>
    </row>
    <row r="10" spans="1:8" ht="15.75">
      <c r="A10" s="330" t="s">
        <v>770</v>
      </c>
      <c r="B10" s="330" t="s">
        <v>771</v>
      </c>
      <c r="D10" s="344" t="s">
        <v>290</v>
      </c>
      <c r="E10" s="344" t="s">
        <v>291</v>
      </c>
      <c r="G10" s="342" t="s">
        <v>1015</v>
      </c>
      <c r="H10" s="342" t="s">
        <v>1016</v>
      </c>
    </row>
    <row r="11" spans="1:8" ht="15.75">
      <c r="A11" s="330" t="s">
        <v>283</v>
      </c>
      <c r="B11" s="330" t="s">
        <v>283</v>
      </c>
      <c r="D11" s="344" t="s">
        <v>292</v>
      </c>
      <c r="E11" s="344" t="s">
        <v>293</v>
      </c>
      <c r="G11" s="342" t="s">
        <v>1017</v>
      </c>
      <c r="H11" s="342" t="s">
        <v>1018</v>
      </c>
    </row>
    <row r="12" spans="4:8" ht="15.75">
      <c r="D12" s="344" t="s">
        <v>294</v>
      </c>
      <c r="E12" s="344" t="s">
        <v>295</v>
      </c>
      <c r="G12" s="342" t="s">
        <v>1019</v>
      </c>
      <c r="H12" s="342" t="s">
        <v>1020</v>
      </c>
    </row>
    <row r="13" spans="4:8" ht="15.75">
      <c r="D13" s="344" t="s">
        <v>296</v>
      </c>
      <c r="E13" s="344" t="s">
        <v>297</v>
      </c>
      <c r="G13" s="342" t="s">
        <v>1021</v>
      </c>
      <c r="H13" s="342" t="s">
        <v>1022</v>
      </c>
    </row>
    <row r="14" spans="4:8" ht="15.75">
      <c r="D14" s="344" t="s">
        <v>298</v>
      </c>
      <c r="E14" s="344" t="s">
        <v>299</v>
      </c>
      <c r="G14" s="342" t="s">
        <v>1023</v>
      </c>
      <c r="H14" s="342" t="s">
        <v>1024</v>
      </c>
    </row>
    <row r="15" spans="4:8" ht="15.75">
      <c r="D15" s="344" t="s">
        <v>300</v>
      </c>
      <c r="E15" s="344" t="s">
        <v>301</v>
      </c>
      <c r="G15" s="342" t="s">
        <v>1025</v>
      </c>
      <c r="H15" s="342" t="s">
        <v>1026</v>
      </c>
    </row>
    <row r="16" spans="1:8" ht="15.75">
      <c r="A16" s="332" t="s">
        <v>1413</v>
      </c>
      <c r="B16" s="314"/>
      <c r="D16" s="344" t="s">
        <v>302</v>
      </c>
      <c r="E16" s="344" t="s">
        <v>303</v>
      </c>
      <c r="G16" s="342" t="s">
        <v>1027</v>
      </c>
      <c r="H16" s="342" t="s">
        <v>1028</v>
      </c>
    </row>
    <row r="17" spans="1:8" ht="15.75">
      <c r="A17" s="314" t="s">
        <v>763</v>
      </c>
      <c r="B17" s="314" t="s">
        <v>784</v>
      </c>
      <c r="D17" s="344" t="s">
        <v>304</v>
      </c>
      <c r="E17" s="344" t="s">
        <v>305</v>
      </c>
      <c r="G17" s="342" t="s">
        <v>1029</v>
      </c>
      <c r="H17" s="342" t="s">
        <v>1030</v>
      </c>
    </row>
    <row r="18" spans="1:8" ht="15.75">
      <c r="A18" s="314" t="s">
        <v>762</v>
      </c>
      <c r="B18" s="314" t="s">
        <v>783</v>
      </c>
      <c r="D18" s="344" t="s">
        <v>306</v>
      </c>
      <c r="E18" s="344" t="s">
        <v>307</v>
      </c>
      <c r="G18" s="342" t="s">
        <v>1031</v>
      </c>
      <c r="H18" s="342" t="s">
        <v>1032</v>
      </c>
    </row>
    <row r="19" spans="4:8" ht="15.75">
      <c r="D19" s="344" t="s">
        <v>308</v>
      </c>
      <c r="E19" s="344" t="s">
        <v>309</v>
      </c>
      <c r="G19" s="342" t="s">
        <v>1033</v>
      </c>
      <c r="H19" s="342" t="s">
        <v>1034</v>
      </c>
    </row>
    <row r="20" spans="4:8" ht="15.75">
      <c r="D20" s="344" t="s">
        <v>310</v>
      </c>
      <c r="E20" s="344" t="s">
        <v>311</v>
      </c>
      <c r="G20" s="342" t="s">
        <v>1035</v>
      </c>
      <c r="H20" s="342" t="s">
        <v>1036</v>
      </c>
    </row>
    <row r="21" spans="1:8" ht="15.75">
      <c r="A21" s="305"/>
      <c r="D21" s="344" t="s">
        <v>312</v>
      </c>
      <c r="E21" s="344" t="s">
        <v>313</v>
      </c>
      <c r="G21" s="342" t="s">
        <v>1037</v>
      </c>
      <c r="H21" s="342" t="s">
        <v>1038</v>
      </c>
    </row>
    <row r="22" spans="1:8" ht="15.75">
      <c r="A22" s="335" t="s">
        <v>1414</v>
      </c>
      <c r="B22" s="336"/>
      <c r="D22" s="344" t="s">
        <v>314</v>
      </c>
      <c r="E22" s="344" t="s">
        <v>315</v>
      </c>
      <c r="G22" s="342" t="s">
        <v>1039</v>
      </c>
      <c r="H22" s="342" t="s">
        <v>1040</v>
      </c>
    </row>
    <row r="23" spans="1:8" ht="15.75">
      <c r="A23" s="336" t="s">
        <v>775</v>
      </c>
      <c r="B23" s="336"/>
      <c r="D23" s="344" t="s">
        <v>316</v>
      </c>
      <c r="E23" s="344" t="s">
        <v>317</v>
      </c>
      <c r="G23" s="342" t="s">
        <v>1041</v>
      </c>
      <c r="H23" s="342" t="s">
        <v>1042</v>
      </c>
    </row>
    <row r="24" spans="1:8" ht="15.75">
      <c r="A24" s="336" t="s">
        <v>776</v>
      </c>
      <c r="B24" s="336"/>
      <c r="D24" s="344" t="s">
        <v>318</v>
      </c>
      <c r="E24" s="344" t="s">
        <v>319</v>
      </c>
      <c r="G24" s="342" t="s">
        <v>1043</v>
      </c>
      <c r="H24" s="342" t="s">
        <v>1044</v>
      </c>
    </row>
    <row r="25" spans="4:8" ht="15.75">
      <c r="D25" s="344" t="s">
        <v>320</v>
      </c>
      <c r="E25" s="344" t="s">
        <v>321</v>
      </c>
      <c r="G25" s="342" t="s">
        <v>1045</v>
      </c>
      <c r="H25" s="342" t="s">
        <v>1046</v>
      </c>
    </row>
    <row r="26" spans="4:8" ht="15.75">
      <c r="D26" s="344" t="s">
        <v>322</v>
      </c>
      <c r="E26" s="344" t="s">
        <v>323</v>
      </c>
      <c r="G26" s="342" t="s">
        <v>1047</v>
      </c>
      <c r="H26" s="342" t="s">
        <v>1048</v>
      </c>
    </row>
    <row r="27" spans="1:8" ht="15.75">
      <c r="A27" s="340" t="s">
        <v>1415</v>
      </c>
      <c r="B27" s="340"/>
      <c r="D27" s="344" t="s">
        <v>324</v>
      </c>
      <c r="E27" s="344" t="s">
        <v>325</v>
      </c>
      <c r="G27" s="342" t="s">
        <v>1049</v>
      </c>
      <c r="H27" s="342" t="s">
        <v>1050</v>
      </c>
    </row>
    <row r="28" spans="1:8" ht="15.75">
      <c r="A28" s="334" t="s">
        <v>263</v>
      </c>
      <c r="B28" s="334" t="s">
        <v>264</v>
      </c>
      <c r="D28" s="344" t="s">
        <v>326</v>
      </c>
      <c r="E28" s="344" t="s">
        <v>327</v>
      </c>
      <c r="G28" s="342" t="s">
        <v>1051</v>
      </c>
      <c r="H28" s="342" t="s">
        <v>1052</v>
      </c>
    </row>
    <row r="29" spans="1:8" ht="15.75">
      <c r="A29" s="334" t="s">
        <v>766</v>
      </c>
      <c r="B29" s="334" t="s">
        <v>764</v>
      </c>
      <c r="D29" s="344" t="s">
        <v>328</v>
      </c>
      <c r="E29" s="344" t="s">
        <v>329</v>
      </c>
      <c r="G29" s="342" t="s">
        <v>1053</v>
      </c>
      <c r="H29" s="342" t="s">
        <v>1054</v>
      </c>
    </row>
    <row r="30" spans="1:8" ht="15.75">
      <c r="A30" s="341" t="s">
        <v>768</v>
      </c>
      <c r="B30" s="341" t="s">
        <v>769</v>
      </c>
      <c r="D30" s="344" t="s">
        <v>330</v>
      </c>
      <c r="E30" s="344" t="s">
        <v>331</v>
      </c>
      <c r="G30" s="342" t="s">
        <v>1055</v>
      </c>
      <c r="H30" s="342" t="s">
        <v>1056</v>
      </c>
    </row>
    <row r="31" spans="1:8" ht="15.75">
      <c r="A31" s="334" t="s">
        <v>267</v>
      </c>
      <c r="B31" s="334" t="s">
        <v>268</v>
      </c>
      <c r="D31" s="344" t="s">
        <v>332</v>
      </c>
      <c r="E31" s="344" t="s">
        <v>333</v>
      </c>
      <c r="G31" s="342" t="s">
        <v>1057</v>
      </c>
      <c r="H31" s="342" t="s">
        <v>1058</v>
      </c>
    </row>
    <row r="32" spans="1:8" ht="15.75">
      <c r="A32" s="334" t="s">
        <v>271</v>
      </c>
      <c r="B32" s="334" t="s">
        <v>272</v>
      </c>
      <c r="D32" s="344" t="s">
        <v>164</v>
      </c>
      <c r="E32" s="344" t="s">
        <v>334</v>
      </c>
      <c r="G32" s="342" t="s">
        <v>1059</v>
      </c>
      <c r="H32" s="342" t="s">
        <v>1060</v>
      </c>
    </row>
    <row r="33" spans="1:8" ht="15.75">
      <c r="A33" s="334" t="s">
        <v>275</v>
      </c>
      <c r="B33" s="334" t="s">
        <v>276</v>
      </c>
      <c r="D33" s="344" t="s">
        <v>335</v>
      </c>
      <c r="E33" s="344" t="s">
        <v>336</v>
      </c>
      <c r="G33" s="342" t="s">
        <v>1061</v>
      </c>
      <c r="H33" s="342" t="s">
        <v>1062</v>
      </c>
    </row>
    <row r="34" spans="1:8" ht="15.75">
      <c r="A34" s="334" t="s">
        <v>283</v>
      </c>
      <c r="B34" s="334" t="s">
        <v>283</v>
      </c>
      <c r="D34" s="344" t="s">
        <v>337</v>
      </c>
      <c r="E34" s="344" t="s">
        <v>338</v>
      </c>
      <c r="G34" s="342" t="s">
        <v>1063</v>
      </c>
      <c r="H34" s="342" t="s">
        <v>1064</v>
      </c>
    </row>
    <row r="35" spans="4:8" ht="15.75">
      <c r="D35" s="344" t="s">
        <v>339</v>
      </c>
      <c r="E35" s="344" t="s">
        <v>340</v>
      </c>
      <c r="G35" s="342" t="s">
        <v>1065</v>
      </c>
      <c r="H35" s="342" t="s">
        <v>1066</v>
      </c>
    </row>
    <row r="36" spans="4:8" ht="15.75">
      <c r="D36" s="344" t="s">
        <v>341</v>
      </c>
      <c r="E36" s="344" t="s">
        <v>342</v>
      </c>
      <c r="G36" s="342" t="s">
        <v>1067</v>
      </c>
      <c r="H36" s="342" t="s">
        <v>1068</v>
      </c>
    </row>
    <row r="37" spans="1:8" ht="15.75">
      <c r="A37" s="337" t="s">
        <v>1416</v>
      </c>
      <c r="B37" s="333"/>
      <c r="D37" s="344" t="s">
        <v>343</v>
      </c>
      <c r="E37" s="344" t="s">
        <v>344</v>
      </c>
      <c r="G37" s="342" t="s">
        <v>1069</v>
      </c>
      <c r="H37" s="342" t="s">
        <v>1070</v>
      </c>
    </row>
    <row r="38" spans="1:8" ht="15.75">
      <c r="A38" s="333" t="s">
        <v>1343</v>
      </c>
      <c r="B38" s="333" t="s">
        <v>1349</v>
      </c>
      <c r="D38" s="344" t="s">
        <v>345</v>
      </c>
      <c r="E38" s="344" t="s">
        <v>346</v>
      </c>
      <c r="G38" s="342" t="s">
        <v>1071</v>
      </c>
      <c r="H38" s="342" t="s">
        <v>1072</v>
      </c>
    </row>
    <row r="39" spans="1:8" ht="15.75">
      <c r="A39" s="333" t="s">
        <v>1344</v>
      </c>
      <c r="B39" s="333" t="s">
        <v>1350</v>
      </c>
      <c r="D39" s="344" t="s">
        <v>347</v>
      </c>
      <c r="E39" s="344" t="s">
        <v>348</v>
      </c>
      <c r="G39" s="342" t="s">
        <v>1073</v>
      </c>
      <c r="H39" s="342" t="s">
        <v>1074</v>
      </c>
    </row>
    <row r="40" spans="1:8" ht="15.75">
      <c r="A40" s="333" t="s">
        <v>1345</v>
      </c>
      <c r="B40" s="333" t="s">
        <v>276</v>
      </c>
      <c r="D40" s="344" t="s">
        <v>349</v>
      </c>
      <c r="E40" s="344" t="s">
        <v>350</v>
      </c>
      <c r="G40" s="342" t="s">
        <v>1075</v>
      </c>
      <c r="H40" s="342" t="s">
        <v>1076</v>
      </c>
    </row>
    <row r="41" spans="1:8" ht="15.75">
      <c r="A41" s="333" t="s">
        <v>267</v>
      </c>
      <c r="B41" s="333" t="s">
        <v>268</v>
      </c>
      <c r="D41" s="344" t="s">
        <v>351</v>
      </c>
      <c r="E41" s="344" t="s">
        <v>352</v>
      </c>
      <c r="G41" s="342" t="s">
        <v>1077</v>
      </c>
      <c r="H41" s="342" t="s">
        <v>1078</v>
      </c>
    </row>
    <row r="42" spans="4:8" ht="15.75">
      <c r="D42" s="344" t="s">
        <v>353</v>
      </c>
      <c r="E42" s="344" t="s">
        <v>354</v>
      </c>
      <c r="G42" s="342" t="s">
        <v>1079</v>
      </c>
      <c r="H42" s="342" t="s">
        <v>1080</v>
      </c>
    </row>
    <row r="43" spans="4:8" ht="15.75">
      <c r="D43" s="344" t="s">
        <v>355</v>
      </c>
      <c r="E43" s="344" t="s">
        <v>356</v>
      </c>
      <c r="G43" s="342" t="s">
        <v>1081</v>
      </c>
      <c r="H43" s="342" t="s">
        <v>1082</v>
      </c>
    </row>
    <row r="44" spans="4:8" ht="15.75">
      <c r="D44" s="344" t="s">
        <v>357</v>
      </c>
      <c r="E44" s="344" t="s">
        <v>358</v>
      </c>
      <c r="G44" s="342" t="s">
        <v>1083</v>
      </c>
      <c r="H44" s="342" t="s">
        <v>1084</v>
      </c>
    </row>
    <row r="45" spans="4:8" ht="15.75">
      <c r="D45" s="344" t="s">
        <v>359</v>
      </c>
      <c r="E45" s="344" t="s">
        <v>360</v>
      </c>
      <c r="G45" s="342" t="s">
        <v>1085</v>
      </c>
      <c r="H45" s="342" t="s">
        <v>1086</v>
      </c>
    </row>
    <row r="46" spans="4:8" ht="15.75">
      <c r="D46" s="344" t="s">
        <v>361</v>
      </c>
      <c r="E46" s="344" t="s">
        <v>362</v>
      </c>
      <c r="G46" s="342" t="s">
        <v>1087</v>
      </c>
      <c r="H46" s="342" t="s">
        <v>1088</v>
      </c>
    </row>
    <row r="47" spans="4:8" ht="15.75">
      <c r="D47" s="344" t="s">
        <v>363</v>
      </c>
      <c r="E47" s="344" t="s">
        <v>364</v>
      </c>
      <c r="G47" s="342" t="s">
        <v>1089</v>
      </c>
      <c r="H47" s="342" t="s">
        <v>1090</v>
      </c>
    </row>
    <row r="48" spans="4:8" ht="15.75">
      <c r="D48" s="344" t="s">
        <v>365</v>
      </c>
      <c r="E48" s="344" t="s">
        <v>366</v>
      </c>
      <c r="G48" s="342" t="s">
        <v>1091</v>
      </c>
      <c r="H48" s="342" t="s">
        <v>1092</v>
      </c>
    </row>
    <row r="49" spans="4:8" ht="15.75">
      <c r="D49" s="344" t="s">
        <v>367</v>
      </c>
      <c r="E49" s="344" t="s">
        <v>368</v>
      </c>
      <c r="G49" s="342" t="s">
        <v>1093</v>
      </c>
      <c r="H49" s="342" t="s">
        <v>1094</v>
      </c>
    </row>
    <row r="50" spans="4:8" ht="15.75">
      <c r="D50" s="344" t="s">
        <v>369</v>
      </c>
      <c r="E50" s="344" t="s">
        <v>370</v>
      </c>
      <c r="G50" s="342" t="s">
        <v>1095</v>
      </c>
      <c r="H50" s="342" t="s">
        <v>1096</v>
      </c>
    </row>
    <row r="51" spans="4:8" ht="15.75">
      <c r="D51" s="344" t="s">
        <v>371</v>
      </c>
      <c r="E51" s="344" t="s">
        <v>372</v>
      </c>
      <c r="G51" s="342" t="s">
        <v>1097</v>
      </c>
      <c r="H51" s="342" t="s">
        <v>1098</v>
      </c>
    </row>
    <row r="52" spans="4:8" ht="15.75">
      <c r="D52" s="344" t="s">
        <v>373</v>
      </c>
      <c r="E52" s="344" t="s">
        <v>374</v>
      </c>
      <c r="G52" s="342" t="s">
        <v>1099</v>
      </c>
      <c r="H52" s="342" t="s">
        <v>1100</v>
      </c>
    </row>
    <row r="53" spans="4:8" ht="15.75">
      <c r="D53" s="344" t="s">
        <v>375</v>
      </c>
      <c r="E53" s="344" t="s">
        <v>376</v>
      </c>
      <c r="G53" s="342" t="s">
        <v>1101</v>
      </c>
      <c r="H53" s="342" t="s">
        <v>1102</v>
      </c>
    </row>
    <row r="54" spans="4:8" ht="15.75">
      <c r="D54" s="344" t="s">
        <v>377</v>
      </c>
      <c r="E54" s="344" t="s">
        <v>378</v>
      </c>
      <c r="G54" s="342" t="s">
        <v>1103</v>
      </c>
      <c r="H54" s="342" t="s">
        <v>1104</v>
      </c>
    </row>
    <row r="55" spans="4:8" ht="15.75">
      <c r="D55" s="344" t="s">
        <v>379</v>
      </c>
      <c r="E55" s="344" t="s">
        <v>380</v>
      </c>
      <c r="G55" s="342" t="s">
        <v>1105</v>
      </c>
      <c r="H55" s="342" t="s">
        <v>1106</v>
      </c>
    </row>
    <row r="56" spans="4:8" ht="15.75">
      <c r="D56" s="344" t="s">
        <v>381</v>
      </c>
      <c r="E56" s="344" t="s">
        <v>382</v>
      </c>
      <c r="G56" s="342" t="s">
        <v>1107</v>
      </c>
      <c r="H56" s="342" t="s">
        <v>1108</v>
      </c>
    </row>
    <row r="57" spans="4:8" ht="15.75">
      <c r="D57" s="344" t="s">
        <v>383</v>
      </c>
      <c r="E57" s="344" t="s">
        <v>384</v>
      </c>
      <c r="G57" s="342" t="s">
        <v>1109</v>
      </c>
      <c r="H57" s="342" t="s">
        <v>1110</v>
      </c>
    </row>
    <row r="58" spans="4:8" ht="15.75">
      <c r="D58" s="344" t="s">
        <v>385</v>
      </c>
      <c r="E58" s="344" t="s">
        <v>386</v>
      </c>
      <c r="G58" s="342" t="s">
        <v>1111</v>
      </c>
      <c r="H58" s="342" t="s">
        <v>1112</v>
      </c>
    </row>
    <row r="59" spans="4:8" ht="15.75">
      <c r="D59" s="344" t="s">
        <v>387</v>
      </c>
      <c r="E59" s="344" t="s">
        <v>388</v>
      </c>
      <c r="G59" s="342" t="s">
        <v>1113</v>
      </c>
      <c r="H59" s="342" t="s">
        <v>1114</v>
      </c>
    </row>
    <row r="60" spans="4:8" ht="15.75">
      <c r="D60" s="344" t="s">
        <v>389</v>
      </c>
      <c r="E60" s="344" t="s">
        <v>390</v>
      </c>
      <c r="G60" s="342" t="s">
        <v>1115</v>
      </c>
      <c r="H60" s="342" t="s">
        <v>1116</v>
      </c>
    </row>
    <row r="61" spans="4:8" ht="15.75">
      <c r="D61" s="344" t="s">
        <v>391</v>
      </c>
      <c r="E61" s="344" t="s">
        <v>392</v>
      </c>
      <c r="G61" s="342" t="s">
        <v>1117</v>
      </c>
      <c r="H61" s="342" t="s">
        <v>1118</v>
      </c>
    </row>
    <row r="62" spans="4:8" ht="15.75">
      <c r="D62" s="344" t="s">
        <v>393</v>
      </c>
      <c r="E62" s="344" t="s">
        <v>394</v>
      </c>
      <c r="G62" s="342" t="s">
        <v>1119</v>
      </c>
      <c r="H62" s="342" t="s">
        <v>1120</v>
      </c>
    </row>
    <row r="63" spans="4:8" ht="15.75">
      <c r="D63" s="344" t="s">
        <v>395</v>
      </c>
      <c r="E63" s="344" t="s">
        <v>396</v>
      </c>
      <c r="G63" s="342" t="s">
        <v>1121</v>
      </c>
      <c r="H63" s="342" t="s">
        <v>1122</v>
      </c>
    </row>
    <row r="64" spans="4:8" ht="15.75">
      <c r="D64" s="344" t="s">
        <v>397</v>
      </c>
      <c r="E64" s="344" t="s">
        <v>398</v>
      </c>
      <c r="G64" s="342" t="s">
        <v>1123</v>
      </c>
      <c r="H64" s="342" t="s">
        <v>1124</v>
      </c>
    </row>
    <row r="65" spans="4:8" ht="15.75">
      <c r="D65" s="344" t="s">
        <v>399</v>
      </c>
      <c r="E65" s="344" t="s">
        <v>400</v>
      </c>
      <c r="G65" s="342" t="s">
        <v>1125</v>
      </c>
      <c r="H65" s="342" t="s">
        <v>1126</v>
      </c>
    </row>
    <row r="66" spans="4:8" ht="15.75">
      <c r="D66" s="344" t="s">
        <v>401</v>
      </c>
      <c r="E66" s="344" t="s">
        <v>402</v>
      </c>
      <c r="G66" s="342" t="s">
        <v>1127</v>
      </c>
      <c r="H66" s="342" t="s">
        <v>1128</v>
      </c>
    </row>
    <row r="67" spans="4:8" ht="15.75">
      <c r="D67" s="344" t="s">
        <v>403</v>
      </c>
      <c r="E67" s="344" t="s">
        <v>404</v>
      </c>
      <c r="G67" s="342" t="s">
        <v>1129</v>
      </c>
      <c r="H67" s="342" t="s">
        <v>1130</v>
      </c>
    </row>
    <row r="68" spans="4:8" ht="15.75">
      <c r="D68" s="344" t="s">
        <v>405</v>
      </c>
      <c r="E68" s="344" t="s">
        <v>406</v>
      </c>
      <c r="G68" s="342" t="s">
        <v>1131</v>
      </c>
      <c r="H68" s="342" t="s">
        <v>1132</v>
      </c>
    </row>
    <row r="69" spans="4:8" ht="15.75">
      <c r="D69" s="344" t="s">
        <v>407</v>
      </c>
      <c r="E69" s="344" t="s">
        <v>408</v>
      </c>
      <c r="G69" s="342" t="s">
        <v>1133</v>
      </c>
      <c r="H69" s="342" t="s">
        <v>1134</v>
      </c>
    </row>
    <row r="70" spans="4:8" ht="15.75">
      <c r="D70" s="344" t="s">
        <v>409</v>
      </c>
      <c r="E70" s="344" t="s">
        <v>410</v>
      </c>
      <c r="G70" s="342" t="s">
        <v>1135</v>
      </c>
      <c r="H70" s="342" t="s">
        <v>1136</v>
      </c>
    </row>
    <row r="71" spans="4:8" ht="15.75">
      <c r="D71" s="344" t="s">
        <v>411</v>
      </c>
      <c r="E71" s="344" t="s">
        <v>412</v>
      </c>
      <c r="G71" s="342" t="s">
        <v>1137</v>
      </c>
      <c r="H71" s="342" t="s">
        <v>1138</v>
      </c>
    </row>
    <row r="72" spans="4:8" ht="15.75">
      <c r="D72" s="344" t="s">
        <v>413</v>
      </c>
      <c r="E72" s="344" t="s">
        <v>414</v>
      </c>
      <c r="G72" s="342" t="s">
        <v>1139</v>
      </c>
      <c r="H72" s="342" t="s">
        <v>1140</v>
      </c>
    </row>
    <row r="73" spans="4:8" ht="15.75">
      <c r="D73" s="344" t="s">
        <v>415</v>
      </c>
      <c r="E73" s="344" t="s">
        <v>416</v>
      </c>
      <c r="G73" s="342" t="s">
        <v>1141</v>
      </c>
      <c r="H73" s="342" t="s">
        <v>1142</v>
      </c>
    </row>
    <row r="74" spans="4:8" ht="15.75">
      <c r="D74" s="344" t="s">
        <v>417</v>
      </c>
      <c r="E74" s="344" t="s">
        <v>418</v>
      </c>
      <c r="G74" s="342" t="s">
        <v>1143</v>
      </c>
      <c r="H74" s="342" t="s">
        <v>1144</v>
      </c>
    </row>
    <row r="75" spans="4:8" ht="15.75">
      <c r="D75" s="344" t="s">
        <v>419</v>
      </c>
      <c r="E75" s="344" t="s">
        <v>420</v>
      </c>
      <c r="G75" s="342" t="s">
        <v>1145</v>
      </c>
      <c r="H75" s="342" t="s">
        <v>1146</v>
      </c>
    </row>
    <row r="76" spans="4:8" ht="15.75">
      <c r="D76" s="344" t="s">
        <v>421</v>
      </c>
      <c r="E76" s="344" t="s">
        <v>422</v>
      </c>
      <c r="G76" s="342" t="s">
        <v>1147</v>
      </c>
      <c r="H76" s="342" t="s">
        <v>1148</v>
      </c>
    </row>
    <row r="77" spans="4:8" ht="15.75">
      <c r="D77" s="344" t="s">
        <v>423</v>
      </c>
      <c r="E77" s="344" t="s">
        <v>424</v>
      </c>
      <c r="G77" s="342" t="s">
        <v>1149</v>
      </c>
      <c r="H77" s="342" t="s">
        <v>1150</v>
      </c>
    </row>
    <row r="78" spans="4:8" ht="15.75">
      <c r="D78" s="344" t="s">
        <v>425</v>
      </c>
      <c r="E78" s="344" t="s">
        <v>426</v>
      </c>
      <c r="G78" s="342" t="s">
        <v>1151</v>
      </c>
      <c r="H78" s="342" t="s">
        <v>1152</v>
      </c>
    </row>
    <row r="79" spans="4:8" ht="15.75">
      <c r="D79" s="344" t="s">
        <v>427</v>
      </c>
      <c r="E79" s="344" t="s">
        <v>428</v>
      </c>
      <c r="G79" s="342" t="s">
        <v>1153</v>
      </c>
      <c r="H79" s="342" t="s">
        <v>1154</v>
      </c>
    </row>
    <row r="80" spans="4:8" ht="15.75">
      <c r="D80" s="344" t="s">
        <v>429</v>
      </c>
      <c r="E80" s="344" t="s">
        <v>430</v>
      </c>
      <c r="G80" s="342" t="s">
        <v>1155</v>
      </c>
      <c r="H80" s="342" t="s">
        <v>1156</v>
      </c>
    </row>
    <row r="81" spans="4:8" ht="15.75">
      <c r="D81" s="343" t="s">
        <v>431</v>
      </c>
      <c r="E81" s="344" t="s">
        <v>432</v>
      </c>
      <c r="G81" s="342" t="s">
        <v>1157</v>
      </c>
      <c r="H81" s="342" t="s">
        <v>1158</v>
      </c>
    </row>
    <row r="82" spans="4:8" ht="15.75">
      <c r="D82" s="344" t="s">
        <v>433</v>
      </c>
      <c r="E82" s="344" t="s">
        <v>434</v>
      </c>
      <c r="G82" s="342" t="s">
        <v>1159</v>
      </c>
      <c r="H82" s="342" t="s">
        <v>1160</v>
      </c>
    </row>
    <row r="83" spans="4:8" ht="15.75">
      <c r="D83" s="344" t="s">
        <v>435</v>
      </c>
      <c r="E83" s="344" t="s">
        <v>436</v>
      </c>
      <c r="G83" s="342" t="s">
        <v>1161</v>
      </c>
      <c r="H83" s="342" t="s">
        <v>1162</v>
      </c>
    </row>
    <row r="84" spans="4:8" ht="15.75">
      <c r="D84" s="344" t="s">
        <v>437</v>
      </c>
      <c r="E84" s="344" t="s">
        <v>438</v>
      </c>
      <c r="G84" s="342" t="s">
        <v>1163</v>
      </c>
      <c r="H84" s="342" t="s">
        <v>1164</v>
      </c>
    </row>
    <row r="85" spans="4:8" ht="15.75">
      <c r="D85" s="344" t="s">
        <v>439</v>
      </c>
      <c r="E85" s="344" t="s">
        <v>440</v>
      </c>
      <c r="G85" s="342" t="s">
        <v>1165</v>
      </c>
      <c r="H85" s="342" t="s">
        <v>1166</v>
      </c>
    </row>
    <row r="86" spans="4:8" ht="15.75">
      <c r="D86" s="344" t="s">
        <v>441</v>
      </c>
      <c r="E86" s="344" t="s">
        <v>442</v>
      </c>
      <c r="G86" s="342" t="s">
        <v>1167</v>
      </c>
      <c r="H86" s="342" t="s">
        <v>1168</v>
      </c>
    </row>
    <row r="87" spans="4:8" ht="15.75">
      <c r="D87" s="344" t="s">
        <v>443</v>
      </c>
      <c r="E87" s="344" t="s">
        <v>444</v>
      </c>
      <c r="G87" s="342" t="s">
        <v>1169</v>
      </c>
      <c r="H87" s="342" t="s">
        <v>1170</v>
      </c>
    </row>
    <row r="88" spans="4:8" ht="15.75">
      <c r="D88" s="344" t="s">
        <v>445</v>
      </c>
      <c r="E88" s="344" t="s">
        <v>446</v>
      </c>
      <c r="G88" s="342" t="s">
        <v>1171</v>
      </c>
      <c r="H88" s="342" t="s">
        <v>1172</v>
      </c>
    </row>
    <row r="89" spans="4:8" ht="15.75">
      <c r="D89" s="344" t="s">
        <v>447</v>
      </c>
      <c r="E89" s="344" t="s">
        <v>448</v>
      </c>
      <c r="G89" s="342" t="s">
        <v>1173</v>
      </c>
      <c r="H89" s="342" t="s">
        <v>1174</v>
      </c>
    </row>
    <row r="90" spans="4:8" ht="15.75">
      <c r="D90" s="343" t="s">
        <v>449</v>
      </c>
      <c r="E90" s="344" t="s">
        <v>450</v>
      </c>
      <c r="G90" s="342" t="s">
        <v>1175</v>
      </c>
      <c r="H90" s="342" t="s">
        <v>1176</v>
      </c>
    </row>
    <row r="91" spans="4:8" ht="15.75">
      <c r="D91" s="344" t="s">
        <v>451</v>
      </c>
      <c r="E91" s="344" t="s">
        <v>452</v>
      </c>
      <c r="G91" s="342" t="s">
        <v>1177</v>
      </c>
      <c r="H91" s="342" t="s">
        <v>1178</v>
      </c>
    </row>
    <row r="92" spans="4:8" ht="15.75">
      <c r="D92" s="344" t="s">
        <v>453</v>
      </c>
      <c r="E92" s="344" t="s">
        <v>454</v>
      </c>
      <c r="G92" s="342" t="s">
        <v>1179</v>
      </c>
      <c r="H92" s="342" t="s">
        <v>1180</v>
      </c>
    </row>
    <row r="93" spans="4:8" ht="15.75">
      <c r="D93" s="344" t="s">
        <v>455</v>
      </c>
      <c r="E93" s="344" t="s">
        <v>456</v>
      </c>
      <c r="G93" s="342" t="s">
        <v>1181</v>
      </c>
      <c r="H93" s="342" t="s">
        <v>1182</v>
      </c>
    </row>
    <row r="94" spans="4:8" ht="15.75">
      <c r="D94" s="344" t="s">
        <v>457</v>
      </c>
      <c r="E94" s="344" t="s">
        <v>458</v>
      </c>
      <c r="G94" s="342" t="s">
        <v>1183</v>
      </c>
      <c r="H94" s="342" t="s">
        <v>1184</v>
      </c>
    </row>
    <row r="95" spans="4:8" ht="15.75">
      <c r="D95" s="344" t="s">
        <v>459</v>
      </c>
      <c r="E95" s="344" t="s">
        <v>460</v>
      </c>
      <c r="G95" s="342" t="s">
        <v>1185</v>
      </c>
      <c r="H95" s="342" t="s">
        <v>1186</v>
      </c>
    </row>
    <row r="96" spans="4:8" ht="15.75">
      <c r="D96" s="344" t="s">
        <v>461</v>
      </c>
      <c r="E96" s="344" t="s">
        <v>462</v>
      </c>
      <c r="G96" s="342" t="s">
        <v>1187</v>
      </c>
      <c r="H96" s="342" t="s">
        <v>1188</v>
      </c>
    </row>
    <row r="97" spans="4:8" ht="15.75">
      <c r="D97" s="344" t="s">
        <v>463</v>
      </c>
      <c r="E97" s="344" t="s">
        <v>464</v>
      </c>
      <c r="G97" s="342" t="s">
        <v>1189</v>
      </c>
      <c r="H97" s="342" t="s">
        <v>1190</v>
      </c>
    </row>
    <row r="98" spans="4:8" ht="15.75">
      <c r="D98" s="344" t="s">
        <v>465</v>
      </c>
      <c r="E98" s="344" t="s">
        <v>466</v>
      </c>
      <c r="G98" s="342" t="s">
        <v>1191</v>
      </c>
      <c r="H98" s="342" t="s">
        <v>1192</v>
      </c>
    </row>
    <row r="99" spans="4:8" ht="15.75">
      <c r="D99" s="344" t="s">
        <v>467</v>
      </c>
      <c r="E99" s="344" t="s">
        <v>468</v>
      </c>
      <c r="G99" s="342" t="s">
        <v>1193</v>
      </c>
      <c r="H99" s="342" t="s">
        <v>1194</v>
      </c>
    </row>
    <row r="100" spans="4:8" ht="15.75">
      <c r="D100" s="344" t="s">
        <v>469</v>
      </c>
      <c r="E100" s="344" t="s">
        <v>470</v>
      </c>
      <c r="G100" s="342" t="s">
        <v>1195</v>
      </c>
      <c r="H100" s="342" t="s">
        <v>1196</v>
      </c>
    </row>
    <row r="101" spans="4:8" ht="15.75">
      <c r="D101" s="344" t="s">
        <v>471</v>
      </c>
      <c r="E101" s="344" t="s">
        <v>472</v>
      </c>
      <c r="G101" s="342" t="s">
        <v>1197</v>
      </c>
      <c r="H101" s="342" t="s">
        <v>1198</v>
      </c>
    </row>
    <row r="102" spans="4:8" ht="15.75">
      <c r="D102" s="344" t="s">
        <v>473</v>
      </c>
      <c r="E102" s="344" t="s">
        <v>474</v>
      </c>
      <c r="G102" s="342" t="s">
        <v>1199</v>
      </c>
      <c r="H102" s="342" t="s">
        <v>1200</v>
      </c>
    </row>
    <row r="103" spans="4:8" ht="15.75">
      <c r="D103" s="344" t="s">
        <v>475</v>
      </c>
      <c r="E103" s="344" t="s">
        <v>476</v>
      </c>
      <c r="G103" s="342" t="s">
        <v>1201</v>
      </c>
      <c r="H103" s="342" t="s">
        <v>1202</v>
      </c>
    </row>
    <row r="104" spans="4:8" ht="15.75">
      <c r="D104" s="343" t="s">
        <v>477</v>
      </c>
      <c r="E104" s="344" t="s">
        <v>478</v>
      </c>
      <c r="G104" s="342" t="s">
        <v>1203</v>
      </c>
      <c r="H104" s="342" t="s">
        <v>1204</v>
      </c>
    </row>
    <row r="105" spans="4:8" ht="15.75">
      <c r="D105" s="344" t="s">
        <v>479</v>
      </c>
      <c r="E105" s="344" t="s">
        <v>480</v>
      </c>
      <c r="G105" s="342" t="s">
        <v>1205</v>
      </c>
      <c r="H105" s="342" t="s">
        <v>1206</v>
      </c>
    </row>
    <row r="106" spans="4:8" ht="15.75">
      <c r="D106" s="344" t="s">
        <v>481</v>
      </c>
      <c r="E106" s="344" t="s">
        <v>482</v>
      </c>
      <c r="G106" s="342" t="s">
        <v>1207</v>
      </c>
      <c r="H106" s="342" t="s">
        <v>1208</v>
      </c>
    </row>
    <row r="107" spans="4:8" ht="15.75">
      <c r="D107" s="344" t="s">
        <v>483</v>
      </c>
      <c r="E107" s="344" t="s">
        <v>484</v>
      </c>
      <c r="G107" s="342" t="s">
        <v>1209</v>
      </c>
      <c r="H107" s="342" t="s">
        <v>1210</v>
      </c>
    </row>
    <row r="108" spans="4:8" ht="15.75">
      <c r="D108" s="344" t="s">
        <v>229</v>
      </c>
      <c r="E108" s="344" t="s">
        <v>485</v>
      </c>
      <c r="G108" s="342" t="s">
        <v>1211</v>
      </c>
      <c r="H108" s="342" t="s">
        <v>1212</v>
      </c>
    </row>
    <row r="109" spans="4:8" ht="15.75">
      <c r="D109" s="344" t="s">
        <v>486</v>
      </c>
      <c r="E109" s="344" t="s">
        <v>487</v>
      </c>
      <c r="G109" s="342" t="s">
        <v>1213</v>
      </c>
      <c r="H109" s="342" t="s">
        <v>1214</v>
      </c>
    </row>
    <row r="110" spans="4:8" ht="15.75">
      <c r="D110" s="344" t="s">
        <v>488</v>
      </c>
      <c r="E110" s="344" t="s">
        <v>489</v>
      </c>
      <c r="G110" s="342" t="s">
        <v>1215</v>
      </c>
      <c r="H110" s="342" t="s">
        <v>1216</v>
      </c>
    </row>
    <row r="111" spans="4:8" ht="15.75">
      <c r="D111" s="343" t="s">
        <v>490</v>
      </c>
      <c r="E111" s="344" t="s">
        <v>491</v>
      </c>
      <c r="G111" s="342" t="s">
        <v>1217</v>
      </c>
      <c r="H111" s="342" t="s">
        <v>1218</v>
      </c>
    </row>
    <row r="112" spans="4:8" ht="15.75">
      <c r="D112" s="344" t="s">
        <v>492</v>
      </c>
      <c r="E112" s="344" t="s">
        <v>493</v>
      </c>
      <c r="G112" s="342" t="s">
        <v>1219</v>
      </c>
      <c r="H112" s="342" t="s">
        <v>1220</v>
      </c>
    </row>
    <row r="113" spans="4:8" ht="15.75">
      <c r="D113" s="344" t="s">
        <v>494</v>
      </c>
      <c r="E113" s="344" t="s">
        <v>495</v>
      </c>
      <c r="G113" s="342" t="s">
        <v>1221</v>
      </c>
      <c r="H113" s="342" t="s">
        <v>1222</v>
      </c>
    </row>
    <row r="114" spans="4:8" ht="15.75">
      <c r="D114" s="344" t="s">
        <v>496</v>
      </c>
      <c r="E114" s="344" t="s">
        <v>497</v>
      </c>
      <c r="G114" s="342" t="s">
        <v>1223</v>
      </c>
      <c r="H114" s="342" t="s">
        <v>1224</v>
      </c>
    </row>
    <row r="115" spans="4:8" ht="15.75">
      <c r="D115" s="344" t="s">
        <v>498</v>
      </c>
      <c r="E115" s="344" t="s">
        <v>499</v>
      </c>
      <c r="G115" s="342" t="s">
        <v>1225</v>
      </c>
      <c r="H115" s="342" t="s">
        <v>1226</v>
      </c>
    </row>
    <row r="116" spans="4:8" ht="15.75">
      <c r="D116" s="344" t="s">
        <v>500</v>
      </c>
      <c r="E116" s="344" t="s">
        <v>501</v>
      </c>
      <c r="G116" s="342" t="s">
        <v>1227</v>
      </c>
      <c r="H116" s="342" t="s">
        <v>1228</v>
      </c>
    </row>
    <row r="117" spans="4:8" ht="15.75">
      <c r="D117" s="344" t="s">
        <v>502</v>
      </c>
      <c r="E117" s="344" t="s">
        <v>503</v>
      </c>
      <c r="G117" s="342" t="s">
        <v>1229</v>
      </c>
      <c r="H117" s="342" t="s">
        <v>1230</v>
      </c>
    </row>
    <row r="118" spans="4:8" ht="15.75">
      <c r="D118" s="344" t="s">
        <v>504</v>
      </c>
      <c r="E118" s="344" t="s">
        <v>505</v>
      </c>
      <c r="G118" s="342" t="s">
        <v>1231</v>
      </c>
      <c r="H118" s="342" t="s">
        <v>1232</v>
      </c>
    </row>
    <row r="119" spans="4:8" ht="15.75">
      <c r="D119" s="344" t="s">
        <v>506</v>
      </c>
      <c r="E119" s="344" t="s">
        <v>507</v>
      </c>
      <c r="G119" s="342" t="s">
        <v>1233</v>
      </c>
      <c r="H119" s="342" t="s">
        <v>1234</v>
      </c>
    </row>
    <row r="120" spans="4:8" ht="15.75">
      <c r="D120" s="344" t="s">
        <v>508</v>
      </c>
      <c r="E120" s="344" t="s">
        <v>509</v>
      </c>
      <c r="G120" s="342" t="s">
        <v>1235</v>
      </c>
      <c r="H120" s="342" t="s">
        <v>1236</v>
      </c>
    </row>
    <row r="121" spans="4:8" ht="15.75">
      <c r="D121" s="344" t="s">
        <v>510</v>
      </c>
      <c r="E121" s="344" t="s">
        <v>511</v>
      </c>
      <c r="G121" s="342" t="s">
        <v>1237</v>
      </c>
      <c r="H121" s="342" t="s">
        <v>1238</v>
      </c>
    </row>
    <row r="122" spans="4:8" ht="15.75">
      <c r="D122" s="344" t="s">
        <v>512</v>
      </c>
      <c r="E122" s="344" t="s">
        <v>513</v>
      </c>
      <c r="G122" s="342" t="s">
        <v>1239</v>
      </c>
      <c r="H122" s="342" t="s">
        <v>1240</v>
      </c>
    </row>
    <row r="123" spans="4:8" ht="15.75">
      <c r="D123" s="344" t="s">
        <v>514</v>
      </c>
      <c r="E123" s="344" t="s">
        <v>515</v>
      </c>
      <c r="G123" s="342" t="s">
        <v>1241</v>
      </c>
      <c r="H123" s="342" t="s">
        <v>1242</v>
      </c>
    </row>
    <row r="124" spans="4:8" ht="15.75">
      <c r="D124" s="344" t="s">
        <v>516</v>
      </c>
      <c r="E124" s="344" t="s">
        <v>517</v>
      </c>
      <c r="G124" s="342" t="s">
        <v>1243</v>
      </c>
      <c r="H124" s="342" t="s">
        <v>1244</v>
      </c>
    </row>
    <row r="125" spans="4:8" ht="15.75">
      <c r="D125" s="344" t="s">
        <v>518</v>
      </c>
      <c r="E125" s="344" t="s">
        <v>519</v>
      </c>
      <c r="G125" s="342" t="s">
        <v>1245</v>
      </c>
      <c r="H125" s="342" t="s">
        <v>1246</v>
      </c>
    </row>
    <row r="126" spans="4:8" ht="15.75">
      <c r="D126" s="344" t="s">
        <v>520</v>
      </c>
      <c r="E126" s="344" t="s">
        <v>521</v>
      </c>
      <c r="G126" s="342" t="s">
        <v>1247</v>
      </c>
      <c r="H126" s="342" t="s">
        <v>1248</v>
      </c>
    </row>
    <row r="127" spans="4:8" ht="15.75">
      <c r="D127" s="344" t="s">
        <v>522</v>
      </c>
      <c r="E127" s="344" t="s">
        <v>523</v>
      </c>
      <c r="G127" s="342" t="s">
        <v>1249</v>
      </c>
      <c r="H127" s="342" t="s">
        <v>1250</v>
      </c>
    </row>
    <row r="128" spans="4:8" ht="15.75">
      <c r="D128" s="344" t="s">
        <v>524</v>
      </c>
      <c r="E128" s="344" t="s">
        <v>525</v>
      </c>
      <c r="G128" s="342" t="s">
        <v>1251</v>
      </c>
      <c r="H128" s="342" t="s">
        <v>1252</v>
      </c>
    </row>
    <row r="129" spans="4:8" ht="15.75">
      <c r="D129" s="344" t="s">
        <v>526</v>
      </c>
      <c r="E129" s="344" t="s">
        <v>527</v>
      </c>
      <c r="G129" s="342" t="s">
        <v>1253</v>
      </c>
      <c r="H129" s="342" t="s">
        <v>1254</v>
      </c>
    </row>
    <row r="130" spans="4:8" ht="15.75">
      <c r="D130" s="344" t="s">
        <v>528</v>
      </c>
      <c r="E130" s="344" t="s">
        <v>529</v>
      </c>
      <c r="G130" s="342" t="s">
        <v>1255</v>
      </c>
      <c r="H130" s="342" t="s">
        <v>1256</v>
      </c>
    </row>
    <row r="131" spans="4:8" ht="15.75">
      <c r="D131" s="344" t="s">
        <v>530</v>
      </c>
      <c r="E131" s="344" t="s">
        <v>531</v>
      </c>
      <c r="G131" s="342" t="s">
        <v>1257</v>
      </c>
      <c r="H131" s="342" t="s">
        <v>1258</v>
      </c>
    </row>
    <row r="132" spans="4:8" ht="15.75">
      <c r="D132" s="344" t="s">
        <v>532</v>
      </c>
      <c r="E132" s="344" t="s">
        <v>533</v>
      </c>
      <c r="G132" s="342" t="s">
        <v>1259</v>
      </c>
      <c r="H132" s="342" t="s">
        <v>1260</v>
      </c>
    </row>
    <row r="133" spans="4:8" ht="15.75">
      <c r="D133" s="344" t="s">
        <v>534</v>
      </c>
      <c r="E133" s="344" t="s">
        <v>535</v>
      </c>
      <c r="G133" s="342" t="s">
        <v>1261</v>
      </c>
      <c r="H133" s="342" t="s">
        <v>1262</v>
      </c>
    </row>
    <row r="134" spans="4:8" ht="15.75">
      <c r="D134" s="344" t="s">
        <v>536</v>
      </c>
      <c r="E134" s="344" t="s">
        <v>537</v>
      </c>
      <c r="G134" s="342" t="s">
        <v>1263</v>
      </c>
      <c r="H134" s="342" t="s">
        <v>1264</v>
      </c>
    </row>
    <row r="135" spans="4:8" ht="15.75">
      <c r="D135" s="344" t="s">
        <v>538</v>
      </c>
      <c r="E135" s="344" t="s">
        <v>539</v>
      </c>
      <c r="G135" s="342" t="s">
        <v>1265</v>
      </c>
      <c r="H135" s="342" t="s">
        <v>1266</v>
      </c>
    </row>
    <row r="136" spans="4:8" ht="15.75">
      <c r="D136" s="344" t="s">
        <v>540</v>
      </c>
      <c r="E136" s="344" t="s">
        <v>541</v>
      </c>
      <c r="G136" s="342" t="s">
        <v>1267</v>
      </c>
      <c r="H136" s="342" t="s">
        <v>1268</v>
      </c>
    </row>
    <row r="137" spans="4:8" ht="15.75">
      <c r="D137" s="344" t="s">
        <v>542</v>
      </c>
      <c r="E137" s="344" t="s">
        <v>543</v>
      </c>
      <c r="G137" s="342" t="s">
        <v>1269</v>
      </c>
      <c r="H137" s="342" t="s">
        <v>1270</v>
      </c>
    </row>
    <row r="138" spans="4:8" ht="15.75">
      <c r="D138" s="344" t="s">
        <v>544</v>
      </c>
      <c r="E138" s="344" t="s">
        <v>545</v>
      </c>
      <c r="G138" s="342" t="s">
        <v>1271</v>
      </c>
      <c r="H138" s="342" t="s">
        <v>1272</v>
      </c>
    </row>
    <row r="139" spans="4:8" ht="15.75">
      <c r="D139" s="344" t="s">
        <v>546</v>
      </c>
      <c r="E139" s="344" t="s">
        <v>547</v>
      </c>
      <c r="G139" s="342" t="s">
        <v>1273</v>
      </c>
      <c r="H139" s="342" t="s">
        <v>1274</v>
      </c>
    </row>
    <row r="140" spans="4:8" ht="15.75">
      <c r="D140" s="344" t="s">
        <v>548</v>
      </c>
      <c r="E140" s="344" t="s">
        <v>549</v>
      </c>
      <c r="G140" s="342" t="s">
        <v>1275</v>
      </c>
      <c r="H140" s="342" t="s">
        <v>1276</v>
      </c>
    </row>
    <row r="141" spans="4:8" ht="15.75">
      <c r="D141" s="344" t="s">
        <v>550</v>
      </c>
      <c r="E141" s="344" t="s">
        <v>551</v>
      </c>
      <c r="G141" s="342" t="s">
        <v>1277</v>
      </c>
      <c r="H141" s="342" t="s">
        <v>1278</v>
      </c>
    </row>
    <row r="142" spans="4:8" ht="15.75">
      <c r="D142" s="344" t="s">
        <v>552</v>
      </c>
      <c r="E142" s="344" t="s">
        <v>553</v>
      </c>
      <c r="G142" s="342" t="s">
        <v>1279</v>
      </c>
      <c r="H142" s="342" t="s">
        <v>1280</v>
      </c>
    </row>
    <row r="143" spans="4:8" ht="15.75">
      <c r="D143" s="344" t="s">
        <v>554</v>
      </c>
      <c r="E143" s="344" t="s">
        <v>555</v>
      </c>
      <c r="G143" s="342" t="s">
        <v>1281</v>
      </c>
      <c r="H143" s="342" t="s">
        <v>1282</v>
      </c>
    </row>
    <row r="144" spans="4:8" ht="15.75">
      <c r="D144" s="344" t="s">
        <v>556</v>
      </c>
      <c r="E144" s="344" t="s">
        <v>557</v>
      </c>
      <c r="G144" s="342" t="s">
        <v>1283</v>
      </c>
      <c r="H144" s="342" t="s">
        <v>1284</v>
      </c>
    </row>
    <row r="145" spans="4:8" ht="15.75">
      <c r="D145" s="344" t="s">
        <v>558</v>
      </c>
      <c r="E145" s="344" t="s">
        <v>559</v>
      </c>
      <c r="G145" s="342" t="s">
        <v>1285</v>
      </c>
      <c r="H145" s="342" t="s">
        <v>1286</v>
      </c>
    </row>
    <row r="146" spans="4:8" ht="15.75">
      <c r="D146" s="344" t="s">
        <v>560</v>
      </c>
      <c r="E146" s="344" t="s">
        <v>561</v>
      </c>
      <c r="G146" s="342" t="s">
        <v>1287</v>
      </c>
      <c r="H146" s="342" t="s">
        <v>1288</v>
      </c>
    </row>
    <row r="147" spans="4:8" ht="15.75">
      <c r="D147" s="344" t="s">
        <v>562</v>
      </c>
      <c r="E147" s="344" t="s">
        <v>563</v>
      </c>
      <c r="G147" s="342" t="s">
        <v>1289</v>
      </c>
      <c r="H147" s="342" t="s">
        <v>1290</v>
      </c>
    </row>
    <row r="148" spans="4:8" ht="15.75">
      <c r="D148" s="344" t="s">
        <v>564</v>
      </c>
      <c r="E148" s="344" t="s">
        <v>565</v>
      </c>
      <c r="G148" s="342" t="s">
        <v>1291</v>
      </c>
      <c r="H148" s="342" t="s">
        <v>1292</v>
      </c>
    </row>
    <row r="149" spans="4:8" ht="15.75">
      <c r="D149" s="344" t="s">
        <v>566</v>
      </c>
      <c r="E149" s="344" t="s">
        <v>567</v>
      </c>
      <c r="G149" s="342" t="s">
        <v>1293</v>
      </c>
      <c r="H149" s="342" t="s">
        <v>1294</v>
      </c>
    </row>
    <row r="150" spans="4:8" ht="15.75">
      <c r="D150" s="344" t="s">
        <v>568</v>
      </c>
      <c r="E150" s="344" t="s">
        <v>569</v>
      </c>
      <c r="G150" s="342" t="s">
        <v>1295</v>
      </c>
      <c r="H150" s="342" t="s">
        <v>1296</v>
      </c>
    </row>
    <row r="151" spans="4:8" ht="15.75">
      <c r="D151" s="344" t="s">
        <v>570</v>
      </c>
      <c r="E151" s="344" t="s">
        <v>571</v>
      </c>
      <c r="G151" s="342" t="s">
        <v>1297</v>
      </c>
      <c r="H151" s="342" t="s">
        <v>1298</v>
      </c>
    </row>
    <row r="152" spans="4:8" ht="15.75">
      <c r="D152" s="344" t="s">
        <v>572</v>
      </c>
      <c r="E152" s="344" t="s">
        <v>573</v>
      </c>
      <c r="G152" s="342" t="s">
        <v>1299</v>
      </c>
      <c r="H152" s="342" t="s">
        <v>1300</v>
      </c>
    </row>
    <row r="153" spans="4:8" ht="15.75">
      <c r="D153" s="344" t="s">
        <v>574</v>
      </c>
      <c r="E153" s="344" t="s">
        <v>575</v>
      </c>
      <c r="G153" s="342" t="s">
        <v>1301</v>
      </c>
      <c r="H153" s="342" t="s">
        <v>1302</v>
      </c>
    </row>
    <row r="154" spans="4:8" ht="15.75">
      <c r="D154" s="344" t="s">
        <v>576</v>
      </c>
      <c r="E154" s="344" t="s">
        <v>577</v>
      </c>
      <c r="G154" s="342" t="s">
        <v>1303</v>
      </c>
      <c r="H154" s="342" t="s">
        <v>1304</v>
      </c>
    </row>
    <row r="155" spans="4:8" ht="15.75">
      <c r="D155" s="344" t="s">
        <v>578</v>
      </c>
      <c r="E155" s="344" t="s">
        <v>579</v>
      </c>
      <c r="G155" s="342" t="s">
        <v>1305</v>
      </c>
      <c r="H155" s="342" t="s">
        <v>1306</v>
      </c>
    </row>
    <row r="156" spans="4:8" ht="15.75">
      <c r="D156" s="344" t="s">
        <v>580</v>
      </c>
      <c r="E156" s="344" t="s">
        <v>581</v>
      </c>
      <c r="G156" s="342" t="s">
        <v>1307</v>
      </c>
      <c r="H156" s="342" t="s">
        <v>1308</v>
      </c>
    </row>
    <row r="157" spans="4:8" ht="15.75">
      <c r="D157" s="344" t="s">
        <v>582</v>
      </c>
      <c r="E157" s="344" t="s">
        <v>583</v>
      </c>
      <c r="G157" s="342" t="s">
        <v>1309</v>
      </c>
      <c r="H157" s="342" t="s">
        <v>1310</v>
      </c>
    </row>
    <row r="158" spans="4:8" ht="15.75">
      <c r="D158" s="344" t="s">
        <v>584</v>
      </c>
      <c r="E158" s="344" t="s">
        <v>585</v>
      </c>
      <c r="G158" s="342" t="s">
        <v>1311</v>
      </c>
      <c r="H158" s="342" t="s">
        <v>1312</v>
      </c>
    </row>
    <row r="159" spans="4:8" ht="15.75">
      <c r="D159" s="344" t="s">
        <v>586</v>
      </c>
      <c r="E159" s="344" t="s">
        <v>587</v>
      </c>
      <c r="G159" s="342" t="s">
        <v>1313</v>
      </c>
      <c r="H159" s="342" t="s">
        <v>1314</v>
      </c>
    </row>
    <row r="160" spans="4:8" ht="15.75">
      <c r="D160" s="344" t="s">
        <v>588</v>
      </c>
      <c r="E160" s="344" t="s">
        <v>589</v>
      </c>
      <c r="G160" s="342" t="s">
        <v>1315</v>
      </c>
      <c r="H160" s="342" t="s">
        <v>1316</v>
      </c>
    </row>
    <row r="161" spans="4:8" ht="15.75">
      <c r="D161" s="344" t="s">
        <v>590</v>
      </c>
      <c r="E161" s="344" t="s">
        <v>591</v>
      </c>
      <c r="G161" s="342" t="s">
        <v>1317</v>
      </c>
      <c r="H161" s="342" t="s">
        <v>1318</v>
      </c>
    </row>
    <row r="162" spans="4:8" ht="15.75">
      <c r="D162" s="344" t="s">
        <v>592</v>
      </c>
      <c r="E162" s="344" t="s">
        <v>593</v>
      </c>
      <c r="G162" s="342" t="s">
        <v>1319</v>
      </c>
      <c r="H162" s="342" t="s">
        <v>1320</v>
      </c>
    </row>
    <row r="163" spans="4:8" ht="15.75">
      <c r="D163" s="344" t="s">
        <v>594</v>
      </c>
      <c r="E163" s="344" t="s">
        <v>595</v>
      </c>
      <c r="G163" s="342" t="s">
        <v>1321</v>
      </c>
      <c r="H163" s="342" t="s">
        <v>1322</v>
      </c>
    </row>
    <row r="164" spans="4:8" ht="15.75">
      <c r="D164" s="344" t="s">
        <v>596</v>
      </c>
      <c r="E164" s="344" t="s">
        <v>597</v>
      </c>
      <c r="G164" s="342" t="s">
        <v>1323</v>
      </c>
      <c r="H164" s="342" t="s">
        <v>1324</v>
      </c>
    </row>
    <row r="165" spans="4:5" ht="15.75">
      <c r="D165" s="344" t="s">
        <v>598</v>
      </c>
      <c r="E165" s="344" t="s">
        <v>599</v>
      </c>
    </row>
    <row r="166" spans="4:5" ht="15.75">
      <c r="D166" s="344" t="s">
        <v>600</v>
      </c>
      <c r="E166" s="344" t="s">
        <v>601</v>
      </c>
    </row>
    <row r="167" spans="4:5" ht="15.75">
      <c r="D167" s="344" t="s">
        <v>602</v>
      </c>
      <c r="E167" s="344" t="s">
        <v>603</v>
      </c>
    </row>
    <row r="168" spans="4:5" ht="15.75">
      <c r="D168" s="344" t="s">
        <v>604</v>
      </c>
      <c r="E168" s="344" t="s">
        <v>605</v>
      </c>
    </row>
    <row r="169" spans="4:5" ht="15.75">
      <c r="D169" s="344" t="s">
        <v>606</v>
      </c>
      <c r="E169" s="344" t="s">
        <v>607</v>
      </c>
    </row>
    <row r="170" spans="4:5" ht="15.75">
      <c r="D170" s="344" t="s">
        <v>608</v>
      </c>
      <c r="E170" s="344" t="s">
        <v>609</v>
      </c>
    </row>
    <row r="171" spans="4:5" ht="15.75">
      <c r="D171" s="344" t="s">
        <v>610</v>
      </c>
      <c r="E171" s="344" t="s">
        <v>611</v>
      </c>
    </row>
    <row r="172" spans="4:5" ht="15.75">
      <c r="D172" s="344" t="s">
        <v>612</v>
      </c>
      <c r="E172" s="344" t="s">
        <v>613</v>
      </c>
    </row>
    <row r="173" spans="4:5" ht="15.75">
      <c r="D173" s="344" t="s">
        <v>614</v>
      </c>
      <c r="E173" s="344" t="s">
        <v>615</v>
      </c>
    </row>
    <row r="174" spans="4:5" ht="15.75">
      <c r="D174" s="344" t="s">
        <v>616</v>
      </c>
      <c r="E174" s="344" t="s">
        <v>617</v>
      </c>
    </row>
    <row r="175" spans="4:5" ht="15.75">
      <c r="D175" s="344" t="s">
        <v>618</v>
      </c>
      <c r="E175" s="344" t="s">
        <v>619</v>
      </c>
    </row>
    <row r="176" spans="4:5" ht="15.75">
      <c r="D176" s="344" t="s">
        <v>620</v>
      </c>
      <c r="E176" s="344" t="s">
        <v>621</v>
      </c>
    </row>
    <row r="177" spans="4:5" ht="15.75">
      <c r="D177" s="344" t="s">
        <v>622</v>
      </c>
      <c r="E177" s="344" t="s">
        <v>623</v>
      </c>
    </row>
    <row r="178" spans="4:5" ht="15.75">
      <c r="D178" s="344" t="s">
        <v>624</v>
      </c>
      <c r="E178" s="344" t="s">
        <v>625</v>
      </c>
    </row>
    <row r="179" spans="4:5" ht="15.75">
      <c r="D179" s="344" t="s">
        <v>626</v>
      </c>
      <c r="E179" s="344" t="s">
        <v>627</v>
      </c>
    </row>
    <row r="180" spans="4:5" ht="15.75">
      <c r="D180" s="344" t="s">
        <v>628</v>
      </c>
      <c r="E180" s="344" t="s">
        <v>629</v>
      </c>
    </row>
    <row r="181" spans="4:5" ht="15.75">
      <c r="D181" s="344" t="s">
        <v>630</v>
      </c>
      <c r="E181" s="344" t="s">
        <v>631</v>
      </c>
    </row>
    <row r="182" spans="4:5" ht="15.75">
      <c r="D182" s="343" t="s">
        <v>632</v>
      </c>
      <c r="E182" s="344" t="s">
        <v>633</v>
      </c>
    </row>
    <row r="183" spans="4:5" ht="15.75">
      <c r="D183" s="344" t="s">
        <v>634</v>
      </c>
      <c r="E183" s="344" t="s">
        <v>635</v>
      </c>
    </row>
    <row r="184" spans="4:5" ht="15.75">
      <c r="D184" s="344" t="s">
        <v>636</v>
      </c>
      <c r="E184" s="344" t="s">
        <v>637</v>
      </c>
    </row>
    <row r="185" spans="4:5" ht="15.75">
      <c r="D185" s="344" t="s">
        <v>638</v>
      </c>
      <c r="E185" s="344" t="s">
        <v>639</v>
      </c>
    </row>
    <row r="186" spans="4:5" ht="15.75">
      <c r="D186" s="344" t="s">
        <v>640</v>
      </c>
      <c r="E186" s="344" t="s">
        <v>641</v>
      </c>
    </row>
    <row r="187" spans="4:5" ht="15.75">
      <c r="D187" s="344" t="s">
        <v>642</v>
      </c>
      <c r="E187" s="344" t="s">
        <v>643</v>
      </c>
    </row>
    <row r="188" spans="4:5" ht="15.75">
      <c r="D188" s="344" t="s">
        <v>644</v>
      </c>
      <c r="E188" s="344" t="s">
        <v>645</v>
      </c>
    </row>
    <row r="189" spans="4:5" ht="15.75">
      <c r="D189" s="344" t="s">
        <v>646</v>
      </c>
      <c r="E189" s="344" t="s">
        <v>647</v>
      </c>
    </row>
    <row r="190" spans="4:5" ht="15.75">
      <c r="D190" s="344" t="s">
        <v>648</v>
      </c>
      <c r="E190" s="344" t="s">
        <v>649</v>
      </c>
    </row>
    <row r="191" spans="4:5" ht="15.75">
      <c r="D191" s="344" t="s">
        <v>650</v>
      </c>
      <c r="E191" s="344" t="s">
        <v>651</v>
      </c>
    </row>
    <row r="192" spans="4:5" ht="15.75">
      <c r="D192" s="344" t="s">
        <v>652</v>
      </c>
      <c r="E192" s="344" t="s">
        <v>653</v>
      </c>
    </row>
    <row r="193" spans="4:5" ht="15.75">
      <c r="D193" s="344" t="s">
        <v>222</v>
      </c>
      <c r="E193" s="344" t="s">
        <v>654</v>
      </c>
    </row>
    <row r="194" spans="4:5" ht="15.75">
      <c r="D194" s="344" t="s">
        <v>655</v>
      </c>
      <c r="E194" s="344" t="s">
        <v>656</v>
      </c>
    </row>
    <row r="195" spans="4:5" ht="15.75">
      <c r="D195" s="344" t="s">
        <v>657</v>
      </c>
      <c r="E195" s="344" t="s">
        <v>658</v>
      </c>
    </row>
    <row r="196" spans="4:5" ht="15.75">
      <c r="D196" s="344" t="s">
        <v>659</v>
      </c>
      <c r="E196" s="344" t="s">
        <v>660</v>
      </c>
    </row>
    <row r="197" spans="4:5" ht="15.75">
      <c r="D197" s="344" t="s">
        <v>661</v>
      </c>
      <c r="E197" s="344" t="s">
        <v>662</v>
      </c>
    </row>
    <row r="198" spans="4:5" ht="15.75">
      <c r="D198" s="344" t="s">
        <v>663</v>
      </c>
      <c r="E198" s="344" t="s">
        <v>664</v>
      </c>
    </row>
    <row r="199" spans="4:5" ht="15.75">
      <c r="D199" s="344" t="s">
        <v>665</v>
      </c>
      <c r="E199" s="344" t="s">
        <v>666</v>
      </c>
    </row>
    <row r="200" spans="4:5" ht="15.75">
      <c r="D200" s="344" t="s">
        <v>667</v>
      </c>
      <c r="E200" s="344" t="s">
        <v>668</v>
      </c>
    </row>
    <row r="201" spans="4:5" ht="15.75">
      <c r="D201" s="344" t="s">
        <v>669</v>
      </c>
      <c r="E201" s="344" t="s">
        <v>670</v>
      </c>
    </row>
    <row r="202" spans="4:5" ht="15.75">
      <c r="D202" s="344" t="s">
        <v>671</v>
      </c>
      <c r="E202" s="344" t="s">
        <v>672</v>
      </c>
    </row>
    <row r="203" spans="4:5" ht="15.75">
      <c r="D203" s="344" t="s">
        <v>673</v>
      </c>
      <c r="E203" s="344" t="s">
        <v>674</v>
      </c>
    </row>
    <row r="204" spans="4:5" ht="15.75">
      <c r="D204" s="344" t="s">
        <v>675</v>
      </c>
      <c r="E204" s="344" t="s">
        <v>676</v>
      </c>
    </row>
    <row r="205" spans="4:5" ht="15.75">
      <c r="D205" s="344" t="s">
        <v>677</v>
      </c>
      <c r="E205" s="344" t="s">
        <v>678</v>
      </c>
    </row>
    <row r="206" spans="4:5" ht="15.75">
      <c r="D206" s="344" t="s">
        <v>679</v>
      </c>
      <c r="E206" s="344" t="s">
        <v>680</v>
      </c>
    </row>
    <row r="207" spans="4:5" ht="15.75">
      <c r="D207" s="344" t="s">
        <v>681</v>
      </c>
      <c r="E207" s="344" t="s">
        <v>682</v>
      </c>
    </row>
    <row r="208" spans="4:5" ht="15.75">
      <c r="D208" s="344" t="s">
        <v>683</v>
      </c>
      <c r="E208" s="344" t="s">
        <v>684</v>
      </c>
    </row>
    <row r="209" spans="4:5" ht="15.75">
      <c r="D209" s="344" t="s">
        <v>685</v>
      </c>
      <c r="E209" s="344" t="s">
        <v>686</v>
      </c>
    </row>
    <row r="210" spans="4:5" ht="15.75">
      <c r="D210" s="344" t="s">
        <v>687</v>
      </c>
      <c r="E210" s="344" t="s">
        <v>688</v>
      </c>
    </row>
    <row r="211" spans="4:5" ht="15.75">
      <c r="D211" s="344" t="s">
        <v>689</v>
      </c>
      <c r="E211" s="344" t="s">
        <v>690</v>
      </c>
    </row>
    <row r="212" spans="4:5" ht="15.75">
      <c r="D212" s="344" t="s">
        <v>691</v>
      </c>
      <c r="E212" s="344" t="s">
        <v>692</v>
      </c>
    </row>
    <row r="213" spans="4:5" ht="15.75">
      <c r="D213" s="344" t="s">
        <v>693</v>
      </c>
      <c r="E213" s="344" t="s">
        <v>694</v>
      </c>
    </row>
    <row r="214" spans="4:5" ht="15.75">
      <c r="D214" s="344" t="s">
        <v>695</v>
      </c>
      <c r="E214" s="344" t="s">
        <v>696</v>
      </c>
    </row>
    <row r="215" spans="4:5" ht="15.75">
      <c r="D215" s="344" t="s">
        <v>697</v>
      </c>
      <c r="E215" s="344" t="s">
        <v>698</v>
      </c>
    </row>
    <row r="216" spans="4:5" ht="15.75">
      <c r="D216" s="344" t="s">
        <v>699</v>
      </c>
      <c r="E216" s="344" t="s">
        <v>700</v>
      </c>
    </row>
    <row r="217" spans="4:5" ht="15.75">
      <c r="D217" s="344" t="s">
        <v>701</v>
      </c>
      <c r="E217" s="344" t="s">
        <v>702</v>
      </c>
    </row>
    <row r="218" spans="4:5" ht="15.75">
      <c r="D218" s="344" t="s">
        <v>703</v>
      </c>
      <c r="E218" s="344" t="s">
        <v>704</v>
      </c>
    </row>
    <row r="219" spans="4:5" ht="15.75">
      <c r="D219" s="344" t="s">
        <v>705</v>
      </c>
      <c r="E219" s="344" t="s">
        <v>706</v>
      </c>
    </row>
    <row r="220" spans="4:5" ht="15.75">
      <c r="D220" s="344" t="s">
        <v>707</v>
      </c>
      <c r="E220" s="344" t="s">
        <v>708</v>
      </c>
    </row>
    <row r="221" spans="4:5" ht="15.75">
      <c r="D221" s="344" t="s">
        <v>709</v>
      </c>
      <c r="E221" s="344" t="s">
        <v>710</v>
      </c>
    </row>
    <row r="222" spans="4:5" ht="15.75">
      <c r="D222" s="344" t="s">
        <v>711</v>
      </c>
      <c r="E222" s="344" t="s">
        <v>712</v>
      </c>
    </row>
    <row r="223" spans="4:5" ht="15.75">
      <c r="D223" s="344" t="s">
        <v>713</v>
      </c>
      <c r="E223" s="344" t="s">
        <v>714</v>
      </c>
    </row>
    <row r="224" spans="4:5" ht="15.75">
      <c r="D224" s="344" t="s">
        <v>715</v>
      </c>
      <c r="E224" s="344" t="s">
        <v>716</v>
      </c>
    </row>
    <row r="225" spans="4:5" ht="15.75">
      <c r="D225" s="344" t="s">
        <v>717</v>
      </c>
      <c r="E225" s="344" t="s">
        <v>718</v>
      </c>
    </row>
    <row r="226" spans="4:5" ht="15.75">
      <c r="D226" s="344" t="s">
        <v>719</v>
      </c>
      <c r="E226" s="344" t="s">
        <v>720</v>
      </c>
    </row>
    <row r="227" spans="4:5" ht="15.75">
      <c r="D227" s="344" t="s">
        <v>721</v>
      </c>
      <c r="E227" s="344" t="s">
        <v>722</v>
      </c>
    </row>
    <row r="228" spans="4:5" ht="15.75">
      <c r="D228" s="344" t="s">
        <v>723</v>
      </c>
      <c r="E228" s="344" t="s">
        <v>724</v>
      </c>
    </row>
    <row r="229" spans="4:5" ht="15.75">
      <c r="D229" s="343" t="s">
        <v>725</v>
      </c>
      <c r="E229" s="344" t="s">
        <v>726</v>
      </c>
    </row>
    <row r="230" spans="4:5" ht="15.75">
      <c r="D230" s="344" t="s">
        <v>727</v>
      </c>
      <c r="E230" s="344" t="s">
        <v>728</v>
      </c>
    </row>
    <row r="231" spans="4:5" ht="15.75">
      <c r="D231" s="344" t="s">
        <v>729</v>
      </c>
      <c r="E231" s="344" t="s">
        <v>730</v>
      </c>
    </row>
    <row r="232" spans="4:5" ht="15.75">
      <c r="D232" s="344" t="s">
        <v>731</v>
      </c>
      <c r="E232" s="344" t="s">
        <v>732</v>
      </c>
    </row>
    <row r="233" spans="4:5" ht="15.75">
      <c r="D233" s="344" t="s">
        <v>733</v>
      </c>
      <c r="E233" s="344" t="s">
        <v>734</v>
      </c>
    </row>
    <row r="234" spans="4:5" ht="15.75">
      <c r="D234" s="344" t="s">
        <v>735</v>
      </c>
      <c r="E234" s="344" t="s">
        <v>736</v>
      </c>
    </row>
    <row r="235" spans="4:5" ht="15.75">
      <c r="D235" s="344" t="s">
        <v>737</v>
      </c>
      <c r="E235" s="344" t="s">
        <v>738</v>
      </c>
    </row>
    <row r="236" spans="4:5" ht="15.75">
      <c r="D236" s="344" t="s">
        <v>739</v>
      </c>
      <c r="E236" s="344" t="s">
        <v>740</v>
      </c>
    </row>
    <row r="237" spans="4:5" ht="15.75">
      <c r="D237" s="344" t="s">
        <v>741</v>
      </c>
      <c r="E237" s="344" t="s">
        <v>742</v>
      </c>
    </row>
    <row r="238" spans="4:5" ht="15.75">
      <c r="D238" s="344" t="s">
        <v>743</v>
      </c>
      <c r="E238" s="344" t="s">
        <v>744</v>
      </c>
    </row>
    <row r="239" spans="4:5" ht="15.75">
      <c r="D239" s="344" t="s">
        <v>745</v>
      </c>
      <c r="E239" s="344" t="s">
        <v>746</v>
      </c>
    </row>
    <row r="240" spans="4:5" ht="15.75">
      <c r="D240" s="344" t="s">
        <v>747</v>
      </c>
      <c r="E240" s="344" t="s">
        <v>748</v>
      </c>
    </row>
    <row r="241" spans="4:5" ht="15.75">
      <c r="D241" s="344" t="s">
        <v>749</v>
      </c>
      <c r="E241" s="344" t="s">
        <v>750</v>
      </c>
    </row>
    <row r="242" spans="4:5" ht="15.75">
      <c r="D242" s="344" t="s">
        <v>751</v>
      </c>
      <c r="E242" s="344" t="s">
        <v>752</v>
      </c>
    </row>
    <row r="243" spans="4:5" ht="15.75">
      <c r="D243" s="344" t="s">
        <v>753</v>
      </c>
      <c r="E243" s="344" t="s">
        <v>754</v>
      </c>
    </row>
    <row r="244" spans="4:5" ht="15.75">
      <c r="D244" s="344" t="s">
        <v>755</v>
      </c>
      <c r="E244" s="344" t="s">
        <v>756</v>
      </c>
    </row>
    <row r="245" spans="4:5" ht="15.75">
      <c r="D245" s="344" t="s">
        <v>757</v>
      </c>
      <c r="E245" s="344" t="s">
        <v>758</v>
      </c>
    </row>
    <row r="246" spans="4:5" ht="15.75">
      <c r="D246" s="344" t="s">
        <v>759</v>
      </c>
      <c r="E246" s="34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3:F50"/>
  <sheetViews>
    <sheetView zoomScale="85" zoomScaleNormal="85" zoomScaleSheetLayoutView="90" zoomScalePageLayoutView="0" workbookViewId="0" topLeftCell="A1">
      <selection activeCell="D47" sqref="D47"/>
    </sheetView>
  </sheetViews>
  <sheetFormatPr defaultColWidth="9.140625" defaultRowHeight="12.75"/>
  <cols>
    <col min="1" max="1" width="3.140625" style="353" customWidth="1"/>
    <col min="2" max="2" width="11.28125" style="353" bestFit="1" customWidth="1"/>
    <col min="3" max="3" width="40.140625" style="353" customWidth="1"/>
    <col min="4" max="6" width="20.7109375" style="353" customWidth="1"/>
    <col min="7" max="16384" width="9.140625" style="353" customWidth="1"/>
  </cols>
  <sheetData>
    <row r="3" spans="1:6" ht="15.75">
      <c r="A3" s="351" t="s">
        <v>1351</v>
      </c>
      <c r="B3" s="352"/>
      <c r="C3" s="352"/>
      <c r="D3" s="352"/>
      <c r="E3" s="352"/>
      <c r="F3" s="352"/>
    </row>
    <row r="4" spans="1:6" ht="15.75">
      <c r="A4" s="354" t="str">
        <f>CONCATENATE("на ",UPPER(dfName))</f>
        <v>на ДФ ДСК ФОНД НА ПАРИЧНИЯ ПАЗАР В ЕВРО</v>
      </c>
      <c r="B4" s="352"/>
      <c r="C4" s="352"/>
      <c r="D4" s="352"/>
      <c r="E4" s="352"/>
      <c r="F4" s="352"/>
    </row>
    <row r="5" spans="1:6" ht="15.75">
      <c r="A5" s="354" t="str">
        <f>"за периода "&amp;TEXT(StartDate,"dd.mm.yyyy")&amp;" - "&amp;TEXT(EndDate,"dd.mm.yyyy")</f>
        <v>за периода 01.01.2017 - 31.12.2017</v>
      </c>
      <c r="B5" s="352"/>
      <c r="C5" s="352"/>
      <c r="D5" s="352"/>
      <c r="E5" s="352"/>
      <c r="F5" s="352"/>
    </row>
    <row r="8" spans="2:6" ht="15.75">
      <c r="B8" s="355" t="s">
        <v>1430</v>
      </c>
      <c r="C8" s="356" t="s">
        <v>1352</v>
      </c>
      <c r="D8" s="357"/>
      <c r="E8" s="357"/>
      <c r="F8" s="357"/>
    </row>
    <row r="9" spans="2:6" ht="15.75">
      <c r="B9" s="358"/>
      <c r="C9" s="359" t="s">
        <v>1353</v>
      </c>
      <c r="D9" s="360"/>
      <c r="E9" s="360"/>
      <c r="F9" s="361"/>
    </row>
    <row r="10" spans="2:6" ht="15.75">
      <c r="B10" s="362"/>
      <c r="C10" s="363"/>
      <c r="D10" s="364" t="s">
        <v>1</v>
      </c>
      <c r="E10" s="365" t="s">
        <v>4</v>
      </c>
      <c r="F10" s="366"/>
    </row>
    <row r="11" spans="2:6" ht="15.75">
      <c r="B11" s="362"/>
      <c r="C11" s="362" t="s">
        <v>1354</v>
      </c>
      <c r="D11" s="367">
        <f>'1-SB'!C47</f>
        <v>12350085</v>
      </c>
      <c r="E11" s="368">
        <f>'1-SB'!D47</f>
        <v>11382160</v>
      </c>
      <c r="F11" s="366"/>
    </row>
    <row r="12" spans="2:6" ht="15.75">
      <c r="B12" s="362"/>
      <c r="C12" s="362" t="s">
        <v>1355</v>
      </c>
      <c r="D12" s="367">
        <f>'1-SB'!G47</f>
        <v>12350085</v>
      </c>
      <c r="E12" s="368">
        <f>'1-SB'!H47</f>
        <v>11382160</v>
      </c>
      <c r="F12" s="366"/>
    </row>
    <row r="13" spans="2:6" ht="15.75">
      <c r="B13" s="362"/>
      <c r="C13" s="369" t="s">
        <v>1356</v>
      </c>
      <c r="D13" s="370">
        <f>D11-D12</f>
        <v>0</v>
      </c>
      <c r="E13" s="371">
        <f>E11-E12</f>
        <v>0</v>
      </c>
      <c r="F13" s="366"/>
    </row>
    <row r="14" spans="2:6" ht="15.75">
      <c r="B14" s="366"/>
      <c r="C14" s="366"/>
      <c r="D14" s="366"/>
      <c r="E14" s="366"/>
      <c r="F14" s="366"/>
    </row>
    <row r="16" spans="2:6" ht="15.75">
      <c r="B16" s="355" t="s">
        <v>1431</v>
      </c>
      <c r="C16" s="356" t="s">
        <v>935</v>
      </c>
      <c r="D16" s="357"/>
      <c r="E16" s="357"/>
      <c r="F16" s="357"/>
    </row>
    <row r="17" spans="2:6" ht="15.75">
      <c r="B17" s="358"/>
      <c r="C17" s="372" t="s">
        <v>1357</v>
      </c>
      <c r="D17" s="361"/>
      <c r="E17" s="361"/>
      <c r="F17" s="361"/>
    </row>
    <row r="18" spans="2:6" ht="15.75">
      <c r="B18" s="362"/>
      <c r="C18" s="363"/>
      <c r="D18" s="364" t="s">
        <v>1358</v>
      </c>
      <c r="E18" s="364" t="s">
        <v>1359</v>
      </c>
      <c r="F18" s="373" t="s">
        <v>1356</v>
      </c>
    </row>
    <row r="19" spans="2:6" ht="15.75">
      <c r="B19" s="362"/>
      <c r="C19" s="362" t="s">
        <v>1360</v>
      </c>
      <c r="D19" s="367">
        <f>'3-OPP'!E39</f>
        <v>12347441</v>
      </c>
      <c r="E19" s="367">
        <f>'1-SB'!C25</f>
        <v>12347441</v>
      </c>
      <c r="F19" s="374">
        <f>D19-E19</f>
        <v>0</v>
      </c>
    </row>
    <row r="20" spans="2:6" ht="15.75">
      <c r="B20" s="375"/>
      <c r="C20" s="376" t="s">
        <v>1361</v>
      </c>
      <c r="D20" s="377">
        <f>'3-OPP'!E40</f>
        <v>4272563</v>
      </c>
      <c r="E20" s="377">
        <f>'1-SB'!C22</f>
        <v>4272563</v>
      </c>
      <c r="F20" s="371">
        <f>D20-E20</f>
        <v>0</v>
      </c>
    </row>
    <row r="21" spans="2:6" ht="15.75">
      <c r="B21" s="366"/>
      <c r="C21" s="366"/>
      <c r="D21" s="366"/>
      <c r="E21" s="366"/>
      <c r="F21" s="378"/>
    </row>
    <row r="23" spans="2:6" ht="15.75">
      <c r="B23" s="355" t="s">
        <v>1432</v>
      </c>
      <c r="C23" s="356" t="s">
        <v>1362</v>
      </c>
      <c r="D23" s="357"/>
      <c r="E23" s="357"/>
      <c r="F23" s="357"/>
    </row>
    <row r="24" spans="2:6" ht="15.75">
      <c r="B24" s="358"/>
      <c r="C24" s="372" t="s">
        <v>1363</v>
      </c>
      <c r="D24" s="361"/>
      <c r="E24" s="361"/>
      <c r="F24" s="361"/>
    </row>
    <row r="25" spans="2:6" ht="15.75">
      <c r="B25" s="362"/>
      <c r="C25" s="363"/>
      <c r="D25" s="364" t="s">
        <v>1364</v>
      </c>
      <c r="E25" s="364" t="s">
        <v>1359</v>
      </c>
      <c r="F25" s="373" t="s">
        <v>1356</v>
      </c>
    </row>
    <row r="26" spans="2:6" ht="15.75">
      <c r="B26" s="362"/>
      <c r="C26" s="379" t="s">
        <v>45</v>
      </c>
      <c r="D26" s="380">
        <f>'4-OSK'!C36</f>
        <v>12012585</v>
      </c>
      <c r="E26" s="381">
        <f>'1-SB'!G11</f>
        <v>12012585</v>
      </c>
      <c r="F26" s="382">
        <f>D26-E26</f>
        <v>0</v>
      </c>
    </row>
    <row r="27" spans="2:6" ht="15.75">
      <c r="B27" s="362"/>
      <c r="C27" s="362" t="s">
        <v>42</v>
      </c>
      <c r="D27" s="381">
        <f>SUM('4-OSK'!D36:F36)</f>
        <v>133172</v>
      </c>
      <c r="E27" s="381">
        <f>'1-SB'!G16</f>
        <v>133172</v>
      </c>
      <c r="F27" s="382">
        <f>D27-E27</f>
        <v>0</v>
      </c>
    </row>
    <row r="28" spans="2:6" ht="15.75">
      <c r="B28" s="362"/>
      <c r="C28" s="362" t="s">
        <v>1365</v>
      </c>
      <c r="D28" s="381">
        <f>'4-OSK'!G36</f>
        <v>203790</v>
      </c>
      <c r="E28" s="381">
        <f>'1-SB'!G19+'1-SB'!G21</f>
        <v>203790</v>
      </c>
      <c r="F28" s="382">
        <f>D28-E28</f>
        <v>0</v>
      </c>
    </row>
    <row r="29" spans="2:6" ht="15.75">
      <c r="B29" s="362"/>
      <c r="C29" s="362" t="s">
        <v>1366</v>
      </c>
      <c r="D29" s="381">
        <f>'4-OSK'!H36</f>
        <v>0</v>
      </c>
      <c r="E29" s="381">
        <f>'1-SB'!G20+'1-SB'!G22</f>
        <v>0</v>
      </c>
      <c r="F29" s="382">
        <f>D29-E29</f>
        <v>0</v>
      </c>
    </row>
    <row r="30" spans="2:6" ht="15.75">
      <c r="B30" s="362"/>
      <c r="C30" s="376" t="s">
        <v>44</v>
      </c>
      <c r="D30" s="383">
        <f>'4-OSK'!I36</f>
        <v>12349547</v>
      </c>
      <c r="E30" s="383">
        <f>'1-SB'!G24</f>
        <v>12349547</v>
      </c>
      <c r="F30" s="384">
        <f>D30-E30</f>
        <v>0</v>
      </c>
    </row>
    <row r="33" spans="2:6" ht="15.75">
      <c r="B33" s="385" t="s">
        <v>1442</v>
      </c>
      <c r="C33" s="386"/>
      <c r="D33" s="386"/>
      <c r="E33" s="386"/>
      <c r="F33" s="386"/>
    </row>
    <row r="34" spans="2:6" ht="15.75">
      <c r="B34" s="362"/>
      <c r="C34" s="363"/>
      <c r="D34" s="390" t="s">
        <v>1438</v>
      </c>
      <c r="E34" s="390" t="s">
        <v>1367</v>
      </c>
      <c r="F34" s="373" t="s">
        <v>1356</v>
      </c>
    </row>
    <row r="35" spans="2:6" ht="31.5">
      <c r="B35" s="362"/>
      <c r="C35" s="391" t="s">
        <v>1443</v>
      </c>
      <c r="D35" s="377">
        <f>'6-NNA'!Q18</f>
        <v>0</v>
      </c>
      <c r="E35" s="377">
        <f>'1-SB'!C17</f>
        <v>0</v>
      </c>
      <c r="F35" s="384">
        <f>D35-E35</f>
        <v>0</v>
      </c>
    </row>
    <row r="36" spans="2:6" ht="15.75">
      <c r="B36" s="362"/>
      <c r="C36" s="388"/>
      <c r="D36" s="367"/>
      <c r="E36" s="367"/>
      <c r="F36" s="389"/>
    </row>
    <row r="37" spans="2:6" ht="15.75">
      <c r="B37" s="362"/>
      <c r="C37" s="363"/>
      <c r="D37" s="390" t="s">
        <v>1383</v>
      </c>
      <c r="E37" s="390" t="s">
        <v>1367</v>
      </c>
      <c r="F37" s="373" t="s">
        <v>1356</v>
      </c>
    </row>
    <row r="38" spans="2:6" ht="15.75">
      <c r="B38" s="362"/>
      <c r="C38" s="376" t="s">
        <v>1368</v>
      </c>
      <c r="D38" s="377">
        <f>'7-RP'!C13</f>
        <v>0</v>
      </c>
      <c r="E38" s="377">
        <f>'1-SB'!C41</f>
        <v>0</v>
      </c>
      <c r="F38" s="384">
        <f>D38-E38</f>
        <v>0</v>
      </c>
    </row>
    <row r="39" spans="2:6" ht="15.75">
      <c r="B39" s="362"/>
      <c r="C39" s="366"/>
      <c r="D39" s="367"/>
      <c r="E39" s="367"/>
      <c r="F39" s="389"/>
    </row>
    <row r="40" spans="2:6" ht="15.75">
      <c r="B40" s="362"/>
      <c r="C40" s="363"/>
      <c r="D40" s="390" t="s">
        <v>1383</v>
      </c>
      <c r="E40" s="390" t="s">
        <v>1367</v>
      </c>
      <c r="F40" s="373" t="s">
        <v>1356</v>
      </c>
    </row>
    <row r="41" spans="2:6" ht="15.75">
      <c r="B41" s="362"/>
      <c r="C41" s="376" t="s">
        <v>1439</v>
      </c>
      <c r="D41" s="377">
        <f>'7-RP'!C25</f>
        <v>0</v>
      </c>
      <c r="E41" s="377">
        <f>'1-SB'!C43</f>
        <v>2644</v>
      </c>
      <c r="F41" s="384">
        <f>D41-E41</f>
        <v>-2644</v>
      </c>
    </row>
    <row r="42" spans="2:6" ht="15.75">
      <c r="B42" s="362"/>
      <c r="C42" s="366"/>
      <c r="D42" s="367"/>
      <c r="E42" s="367"/>
      <c r="F42" s="389"/>
    </row>
    <row r="43" spans="2:6" ht="15.75">
      <c r="B43" s="362"/>
      <c r="C43" s="363"/>
      <c r="D43" s="390" t="s">
        <v>1383</v>
      </c>
      <c r="E43" s="390" t="s">
        <v>1367</v>
      </c>
      <c r="F43" s="373" t="s">
        <v>1356</v>
      </c>
    </row>
    <row r="44" spans="2:6" ht="15.75">
      <c r="B44" s="362"/>
      <c r="C44" s="376" t="s">
        <v>1440</v>
      </c>
      <c r="D44" s="377">
        <f>'7-RP'!C46</f>
        <v>0</v>
      </c>
      <c r="E44" s="377">
        <f>'1-SB'!G40</f>
        <v>538</v>
      </c>
      <c r="F44" s="384">
        <f>D44-E44</f>
        <v>-538</v>
      </c>
    </row>
    <row r="45" spans="2:6" ht="15.75">
      <c r="B45" s="362"/>
      <c r="C45" s="366"/>
      <c r="D45" s="367"/>
      <c r="E45" s="367"/>
      <c r="F45" s="389"/>
    </row>
    <row r="46" spans="2:6" ht="15.75">
      <c r="B46" s="362"/>
      <c r="C46" s="363"/>
      <c r="D46" s="390" t="s">
        <v>1384</v>
      </c>
      <c r="E46" s="390" t="s">
        <v>1367</v>
      </c>
      <c r="F46" s="373" t="s">
        <v>1356</v>
      </c>
    </row>
    <row r="47" spans="2:6" ht="15.75">
      <c r="B47" s="362"/>
      <c r="C47" s="376" t="s">
        <v>1441</v>
      </c>
      <c r="D47" s="377">
        <f>'8-FI'!U261</f>
        <v>0</v>
      </c>
      <c r="E47" s="377">
        <f>'1-SB'!C16+'1-SB'!C37</f>
        <v>0</v>
      </c>
      <c r="F47" s="384">
        <f>D47-E47</f>
        <v>0</v>
      </c>
    </row>
    <row r="48" spans="2:6" ht="15.75">
      <c r="B48" s="362"/>
      <c r="C48" s="366"/>
      <c r="D48" s="367"/>
      <c r="E48" s="367"/>
      <c r="F48" s="389"/>
    </row>
    <row r="49" spans="2:6" ht="15.75">
      <c r="B49" s="362"/>
      <c r="C49" s="363"/>
      <c r="D49" s="390" t="s">
        <v>1385</v>
      </c>
      <c r="E49" s="390" t="s">
        <v>1367</v>
      </c>
      <c r="F49" s="373" t="s">
        <v>1356</v>
      </c>
    </row>
    <row r="50" spans="2:6" ht="15.75">
      <c r="B50" s="362"/>
      <c r="C50" s="376" t="s">
        <v>1444</v>
      </c>
      <c r="D50" s="377">
        <f>'9-DEPOZITI'!F30</f>
        <v>0</v>
      </c>
      <c r="E50" s="377">
        <f>SUM('1-SB'!C22:C23)</f>
        <v>12347441</v>
      </c>
      <c r="F50" s="384">
        <f>D50-E50</f>
        <v>-12347441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67" bestFit="1" customWidth="1"/>
    <col min="2" max="2" width="11.28125" style="567" bestFit="1" customWidth="1"/>
    <col min="3" max="3" width="11.00390625" style="567" bestFit="1" customWidth="1"/>
    <col min="4" max="4" width="16.00390625" style="567" bestFit="1" customWidth="1"/>
    <col min="5" max="5" width="55.140625" style="567" bestFit="1" customWidth="1"/>
    <col min="6" max="6" width="31.28125" style="567" bestFit="1" customWidth="1"/>
    <col min="7" max="7" width="22.28125" style="568" customWidth="1"/>
    <col min="8" max="16384" width="9.140625" style="567" customWidth="1"/>
  </cols>
  <sheetData>
    <row r="1" spans="1:7" ht="15.75">
      <c r="A1" s="601" t="s">
        <v>788</v>
      </c>
      <c r="B1" s="602" t="s">
        <v>789</v>
      </c>
      <c r="C1" s="602" t="s">
        <v>787</v>
      </c>
      <c r="D1" s="602" t="s">
        <v>223</v>
      </c>
      <c r="E1" s="602" t="s">
        <v>790</v>
      </c>
      <c r="F1" s="602" t="s">
        <v>791</v>
      </c>
      <c r="G1" s="603" t="s">
        <v>90</v>
      </c>
    </row>
    <row r="2" spans="1:7" ht="15.75">
      <c r="A2" s="402"/>
      <c r="B2" s="403"/>
      <c r="C2" s="403"/>
      <c r="D2" s="404"/>
      <c r="E2" s="404" t="s">
        <v>934</v>
      </c>
      <c r="F2" s="404"/>
      <c r="G2" s="405"/>
    </row>
    <row r="3" spans="1:7" ht="15.75">
      <c r="A3" s="406" t="str">
        <f aca="true" t="shared" si="0" ref="A3:A34">dfName</f>
        <v>ДФ ДСК Фонд на паричния пазар в евро</v>
      </c>
      <c r="B3" s="407" t="str">
        <f aca="true" t="shared" si="1" ref="B3:B34">dfRG</f>
        <v>РГ-05-1575</v>
      </c>
      <c r="C3" s="408">
        <f aca="true" t="shared" si="2" ref="C3:C34">EndDate</f>
        <v>43100</v>
      </c>
      <c r="D3" s="409"/>
      <c r="E3" s="410" t="s">
        <v>7</v>
      </c>
      <c r="F3" s="407" t="s">
        <v>792</v>
      </c>
      <c r="G3" s="411">
        <f>'1-SB'!C10</f>
        <v>0</v>
      </c>
    </row>
    <row r="4" spans="1:7" ht="15.75">
      <c r="A4" s="406" t="str">
        <f t="shared" si="0"/>
        <v>ДФ ДСК Фонд на паричния пазар в евро</v>
      </c>
      <c r="B4" s="407" t="str">
        <f t="shared" si="1"/>
        <v>РГ-05-1575</v>
      </c>
      <c r="C4" s="408">
        <f t="shared" si="2"/>
        <v>43100</v>
      </c>
      <c r="D4" s="412"/>
      <c r="E4" s="413" t="s">
        <v>925</v>
      </c>
      <c r="F4" s="407" t="s">
        <v>792</v>
      </c>
      <c r="G4" s="411">
        <f>'1-SB'!C11</f>
        <v>0</v>
      </c>
    </row>
    <row r="5" spans="1:7" ht="15.75">
      <c r="A5" s="406" t="str">
        <f t="shared" si="0"/>
        <v>ДФ ДСК Фонд на паричния пазар в евро</v>
      </c>
      <c r="B5" s="407" t="str">
        <f t="shared" si="1"/>
        <v>РГ-05-1575</v>
      </c>
      <c r="C5" s="408">
        <f t="shared" si="2"/>
        <v>43100</v>
      </c>
      <c r="D5" s="414" t="s">
        <v>165</v>
      </c>
      <c r="E5" s="415" t="s">
        <v>137</v>
      </c>
      <c r="F5" s="407" t="s">
        <v>792</v>
      </c>
      <c r="G5" s="411">
        <f>'1-SB'!C12</f>
        <v>0</v>
      </c>
    </row>
    <row r="6" spans="1:7" ht="15.75">
      <c r="A6" s="406" t="str">
        <f t="shared" si="0"/>
        <v>ДФ ДСК Фонд на паричния пазар в евро</v>
      </c>
      <c r="B6" s="407" t="str">
        <f t="shared" si="1"/>
        <v>РГ-05-1575</v>
      </c>
      <c r="C6" s="408">
        <f t="shared" si="2"/>
        <v>43100</v>
      </c>
      <c r="D6" s="416" t="s">
        <v>166</v>
      </c>
      <c r="E6" s="417" t="s">
        <v>92</v>
      </c>
      <c r="F6" s="407" t="s">
        <v>792</v>
      </c>
      <c r="G6" s="411">
        <f>'1-SB'!C13</f>
        <v>0</v>
      </c>
    </row>
    <row r="7" spans="1:7" ht="15.75">
      <c r="A7" s="406" t="str">
        <f t="shared" si="0"/>
        <v>ДФ ДСК Фонд на паричния пазар в евро</v>
      </c>
      <c r="B7" s="407" t="str">
        <f t="shared" si="1"/>
        <v>РГ-05-1575</v>
      </c>
      <c r="C7" s="408">
        <f t="shared" si="2"/>
        <v>43100</v>
      </c>
      <c r="D7" s="414" t="s">
        <v>167</v>
      </c>
      <c r="E7" s="417" t="s">
        <v>100</v>
      </c>
      <c r="F7" s="407" t="s">
        <v>792</v>
      </c>
      <c r="G7" s="411">
        <f>'1-SB'!C14</f>
        <v>0</v>
      </c>
    </row>
    <row r="8" spans="1:7" ht="15.75">
      <c r="A8" s="406" t="str">
        <f t="shared" si="0"/>
        <v>ДФ ДСК Фонд на паричния пазар в евро</v>
      </c>
      <c r="B8" s="407" t="str">
        <f t="shared" si="1"/>
        <v>РГ-05-1575</v>
      </c>
      <c r="C8" s="408">
        <f t="shared" si="2"/>
        <v>43100</v>
      </c>
      <c r="D8" s="414" t="s">
        <v>168</v>
      </c>
      <c r="E8" s="415" t="s">
        <v>128</v>
      </c>
      <c r="F8" s="407" t="s">
        <v>792</v>
      </c>
      <c r="G8" s="411">
        <f>'1-SB'!C15</f>
        <v>0</v>
      </c>
    </row>
    <row r="9" spans="1:7" ht="15.75">
      <c r="A9" s="406" t="str">
        <f t="shared" si="0"/>
        <v>ДФ ДСК Фонд на паричния пазар в евро</v>
      </c>
      <c r="B9" s="407" t="str">
        <f t="shared" si="1"/>
        <v>РГ-05-1575</v>
      </c>
      <c r="C9" s="408">
        <f t="shared" si="2"/>
        <v>43100</v>
      </c>
      <c r="D9" s="412" t="s">
        <v>169</v>
      </c>
      <c r="E9" s="418" t="s">
        <v>11</v>
      </c>
      <c r="F9" s="407" t="s">
        <v>792</v>
      </c>
      <c r="G9" s="411">
        <f>'1-SB'!C16</f>
        <v>0</v>
      </c>
    </row>
    <row r="10" spans="1:7" ht="15.75">
      <c r="A10" s="406" t="str">
        <f t="shared" si="0"/>
        <v>ДФ ДСК Фонд на паричния пазар в евро</v>
      </c>
      <c r="B10" s="407" t="str">
        <f t="shared" si="1"/>
        <v>РГ-05-1575</v>
      </c>
      <c r="C10" s="408">
        <f t="shared" si="2"/>
        <v>43100</v>
      </c>
      <c r="D10" s="412" t="s">
        <v>170</v>
      </c>
      <c r="E10" s="413" t="s">
        <v>926</v>
      </c>
      <c r="F10" s="407" t="s">
        <v>792</v>
      </c>
      <c r="G10" s="411">
        <f>'1-SB'!C17</f>
        <v>0</v>
      </c>
    </row>
    <row r="11" spans="1:7" ht="15.75">
      <c r="A11" s="406" t="str">
        <f t="shared" si="0"/>
        <v>ДФ ДСК Фонд на паричния пазар в евро</v>
      </c>
      <c r="B11" s="407" t="str">
        <f t="shared" si="1"/>
        <v>РГ-05-1575</v>
      </c>
      <c r="C11" s="408">
        <f t="shared" si="2"/>
        <v>43100</v>
      </c>
      <c r="D11" s="412" t="s">
        <v>171</v>
      </c>
      <c r="E11" s="418" t="s">
        <v>30</v>
      </c>
      <c r="F11" s="407" t="s">
        <v>792</v>
      </c>
      <c r="G11" s="411">
        <f>'1-SB'!C18</f>
        <v>0</v>
      </c>
    </row>
    <row r="12" spans="1:7" ht="15.75">
      <c r="A12" s="406" t="str">
        <f t="shared" si="0"/>
        <v>ДФ ДСК Фонд на паричния пазар в евро</v>
      </c>
      <c r="B12" s="407" t="str">
        <f t="shared" si="1"/>
        <v>РГ-05-1575</v>
      </c>
      <c r="C12" s="408">
        <f t="shared" si="2"/>
        <v>43100</v>
      </c>
      <c r="D12" s="419"/>
      <c r="E12" s="420" t="s">
        <v>32</v>
      </c>
      <c r="F12" s="407" t="s">
        <v>792</v>
      </c>
      <c r="G12" s="411">
        <f>'1-SB'!C19</f>
        <v>0</v>
      </c>
    </row>
    <row r="13" spans="1:7" ht="15.75">
      <c r="A13" s="406" t="str">
        <f t="shared" si="0"/>
        <v>ДФ ДСК Фонд на паричния пазар в евро</v>
      </c>
      <c r="B13" s="407" t="str">
        <f t="shared" si="1"/>
        <v>РГ-05-1575</v>
      </c>
      <c r="C13" s="408">
        <f t="shared" si="2"/>
        <v>43100</v>
      </c>
      <c r="D13" s="419"/>
      <c r="E13" s="420" t="s">
        <v>927</v>
      </c>
      <c r="F13" s="407" t="s">
        <v>792</v>
      </c>
      <c r="G13" s="411">
        <f>'1-SB'!C20</f>
        <v>0</v>
      </c>
    </row>
    <row r="14" spans="1:7" ht="15.75">
      <c r="A14" s="406" t="str">
        <f t="shared" si="0"/>
        <v>ДФ ДСК Фонд на паричния пазар в евро</v>
      </c>
      <c r="B14" s="407" t="str">
        <f t="shared" si="1"/>
        <v>РГ-05-1575</v>
      </c>
      <c r="C14" s="408">
        <f t="shared" si="2"/>
        <v>43100</v>
      </c>
      <c r="D14" s="421" t="s">
        <v>172</v>
      </c>
      <c r="E14" s="422" t="s">
        <v>8</v>
      </c>
      <c r="F14" s="407" t="s">
        <v>792</v>
      </c>
      <c r="G14" s="411">
        <f>'1-SB'!C21</f>
        <v>0</v>
      </c>
    </row>
    <row r="15" spans="1:7" ht="15.75">
      <c r="A15" s="406" t="str">
        <f t="shared" si="0"/>
        <v>ДФ ДСК Фонд на паричния пазар в евро</v>
      </c>
      <c r="B15" s="407" t="str">
        <f t="shared" si="1"/>
        <v>РГ-05-1575</v>
      </c>
      <c r="C15" s="408">
        <f t="shared" si="2"/>
        <v>43100</v>
      </c>
      <c r="D15" s="421" t="s">
        <v>173</v>
      </c>
      <c r="E15" s="422" t="s">
        <v>9</v>
      </c>
      <c r="F15" s="407" t="s">
        <v>792</v>
      </c>
      <c r="G15" s="411">
        <f>'1-SB'!C22</f>
        <v>4272563</v>
      </c>
    </row>
    <row r="16" spans="1:7" ht="15.75">
      <c r="A16" s="406" t="str">
        <f t="shared" si="0"/>
        <v>ДФ ДСК Фонд на паричния пазар в евро</v>
      </c>
      <c r="B16" s="407" t="str">
        <f t="shared" si="1"/>
        <v>РГ-05-1575</v>
      </c>
      <c r="C16" s="408">
        <f t="shared" si="2"/>
        <v>43100</v>
      </c>
      <c r="D16" s="421" t="s">
        <v>174</v>
      </c>
      <c r="E16" s="422" t="s">
        <v>160</v>
      </c>
      <c r="F16" s="407" t="s">
        <v>792</v>
      </c>
      <c r="G16" s="411">
        <f>'1-SB'!C23</f>
        <v>8074878</v>
      </c>
    </row>
    <row r="17" spans="1:7" ht="15.75">
      <c r="A17" s="406" t="str">
        <f t="shared" si="0"/>
        <v>ДФ ДСК Фонд на паричния пазар в евро</v>
      </c>
      <c r="B17" s="407" t="str">
        <f t="shared" si="1"/>
        <v>РГ-05-1575</v>
      </c>
      <c r="C17" s="408">
        <f t="shared" si="2"/>
        <v>43100</v>
      </c>
      <c r="D17" s="421" t="s">
        <v>175</v>
      </c>
      <c r="E17" s="422" t="s">
        <v>127</v>
      </c>
      <c r="F17" s="407" t="s">
        <v>792</v>
      </c>
      <c r="G17" s="411">
        <f>'1-SB'!C24</f>
        <v>0</v>
      </c>
    </row>
    <row r="18" spans="1:7" ht="15.75">
      <c r="A18" s="406" t="str">
        <f t="shared" si="0"/>
        <v>ДФ ДСК Фонд на паричния пазар в евро</v>
      </c>
      <c r="B18" s="407" t="str">
        <f t="shared" si="1"/>
        <v>РГ-05-1575</v>
      </c>
      <c r="C18" s="408">
        <f t="shared" si="2"/>
        <v>43100</v>
      </c>
      <c r="D18" s="419" t="s">
        <v>176</v>
      </c>
      <c r="E18" s="423" t="s">
        <v>11</v>
      </c>
      <c r="F18" s="407" t="s">
        <v>792</v>
      </c>
      <c r="G18" s="411">
        <f>'1-SB'!C25</f>
        <v>12347441</v>
      </c>
    </row>
    <row r="19" spans="1:7" ht="15.75">
      <c r="A19" s="406" t="str">
        <f t="shared" si="0"/>
        <v>ДФ ДСК Фонд на паричния пазар в евро</v>
      </c>
      <c r="B19" s="407" t="str">
        <f t="shared" si="1"/>
        <v>РГ-05-1575</v>
      </c>
      <c r="C19" s="408">
        <f t="shared" si="2"/>
        <v>43100</v>
      </c>
      <c r="D19" s="419"/>
      <c r="E19" s="420" t="s">
        <v>931</v>
      </c>
      <c r="F19" s="407" t="s">
        <v>792</v>
      </c>
      <c r="G19" s="411">
        <f>'1-SB'!C26</f>
        <v>0</v>
      </c>
    </row>
    <row r="20" spans="1:7" ht="15.75">
      <c r="A20" s="406" t="str">
        <f t="shared" si="0"/>
        <v>ДФ ДСК Фонд на паричния пазар в евро</v>
      </c>
      <c r="B20" s="407" t="str">
        <f t="shared" si="1"/>
        <v>РГ-05-1575</v>
      </c>
      <c r="C20" s="408">
        <f t="shared" si="2"/>
        <v>43100</v>
      </c>
      <c r="D20" s="421" t="s">
        <v>177</v>
      </c>
      <c r="E20" s="422" t="s">
        <v>137</v>
      </c>
      <c r="F20" s="407" t="s">
        <v>792</v>
      </c>
      <c r="G20" s="411">
        <f>'1-SB'!C27</f>
        <v>0</v>
      </c>
    </row>
    <row r="21" spans="1:7" ht="15.75">
      <c r="A21" s="406" t="str">
        <f t="shared" si="0"/>
        <v>ДФ ДСК Фонд на паричния пазар в евро</v>
      </c>
      <c r="B21" s="407" t="str">
        <f t="shared" si="1"/>
        <v>РГ-05-1575</v>
      </c>
      <c r="C21" s="408">
        <f t="shared" si="2"/>
        <v>43100</v>
      </c>
      <c r="D21" s="421" t="s">
        <v>178</v>
      </c>
      <c r="E21" s="424" t="s">
        <v>92</v>
      </c>
      <c r="F21" s="407" t="s">
        <v>792</v>
      </c>
      <c r="G21" s="411">
        <f>'1-SB'!C28</f>
        <v>0</v>
      </c>
    </row>
    <row r="22" spans="1:7" ht="15.75">
      <c r="A22" s="406" t="str">
        <f t="shared" si="0"/>
        <v>ДФ ДСК Фонд на паричния пазар в евро</v>
      </c>
      <c r="B22" s="407" t="str">
        <f t="shared" si="1"/>
        <v>РГ-05-1575</v>
      </c>
      <c r="C22" s="408">
        <f t="shared" si="2"/>
        <v>43100</v>
      </c>
      <c r="D22" s="421" t="s">
        <v>179</v>
      </c>
      <c r="E22" s="424" t="s">
        <v>109</v>
      </c>
      <c r="F22" s="407" t="s">
        <v>792</v>
      </c>
      <c r="G22" s="411">
        <f>'1-SB'!C29</f>
        <v>0</v>
      </c>
    </row>
    <row r="23" spans="1:7" ht="15.75">
      <c r="A23" s="406" t="str">
        <f t="shared" si="0"/>
        <v>ДФ ДСК Фонд на паричния пазар в евро</v>
      </c>
      <c r="B23" s="407" t="str">
        <f t="shared" si="1"/>
        <v>РГ-05-1575</v>
      </c>
      <c r="C23" s="408">
        <f t="shared" si="2"/>
        <v>43100</v>
      </c>
      <c r="D23" s="421" t="s">
        <v>180</v>
      </c>
      <c r="E23" s="424" t="s">
        <v>100</v>
      </c>
      <c r="F23" s="407" t="s">
        <v>792</v>
      </c>
      <c r="G23" s="411">
        <f>'1-SB'!C30</f>
        <v>0</v>
      </c>
    </row>
    <row r="24" spans="1:7" ht="15.75">
      <c r="A24" s="406" t="str">
        <f t="shared" si="0"/>
        <v>ДФ ДСК Фонд на паричния пазар в евро</v>
      </c>
      <c r="B24" s="407" t="str">
        <f t="shared" si="1"/>
        <v>РГ-05-1575</v>
      </c>
      <c r="C24" s="408">
        <f t="shared" si="2"/>
        <v>43100</v>
      </c>
      <c r="D24" s="421" t="s">
        <v>181</v>
      </c>
      <c r="E24" s="424" t="s">
        <v>10</v>
      </c>
      <c r="F24" s="407" t="s">
        <v>792</v>
      </c>
      <c r="G24" s="411">
        <f>'1-SB'!C31</f>
        <v>0</v>
      </c>
    </row>
    <row r="25" spans="1:7" ht="15.75">
      <c r="A25" s="406" t="str">
        <f t="shared" si="0"/>
        <v>ДФ ДСК Фонд на паричния пазар в евро</v>
      </c>
      <c r="B25" s="407" t="str">
        <f t="shared" si="1"/>
        <v>РГ-05-1575</v>
      </c>
      <c r="C25" s="408">
        <f t="shared" si="2"/>
        <v>43100</v>
      </c>
      <c r="D25" s="421" t="s">
        <v>182</v>
      </c>
      <c r="E25" s="422" t="s">
        <v>129</v>
      </c>
      <c r="F25" s="407" t="s">
        <v>792</v>
      </c>
      <c r="G25" s="411">
        <f>'1-SB'!C32</f>
        <v>0</v>
      </c>
    </row>
    <row r="26" spans="1:7" ht="15.75">
      <c r="A26" s="406" t="str">
        <f t="shared" si="0"/>
        <v>ДФ ДСК Фонд на паричния пазар в евро</v>
      </c>
      <c r="B26" s="407" t="str">
        <f t="shared" si="1"/>
        <v>РГ-05-1575</v>
      </c>
      <c r="C26" s="408">
        <f t="shared" si="2"/>
        <v>43100</v>
      </c>
      <c r="D26" s="421" t="s">
        <v>183</v>
      </c>
      <c r="E26" s="422" t="s">
        <v>130</v>
      </c>
      <c r="F26" s="407" t="s">
        <v>792</v>
      </c>
      <c r="G26" s="411">
        <f>'1-SB'!C33</f>
        <v>0</v>
      </c>
    </row>
    <row r="27" spans="1:7" ht="15.75">
      <c r="A27" s="406" t="str">
        <f t="shared" si="0"/>
        <v>ДФ ДСК Фонд на паричния пазар в евро</v>
      </c>
      <c r="B27" s="407" t="str">
        <f t="shared" si="1"/>
        <v>РГ-05-1575</v>
      </c>
      <c r="C27" s="408">
        <f t="shared" si="2"/>
        <v>43100</v>
      </c>
      <c r="D27" s="421" t="s">
        <v>184</v>
      </c>
      <c r="E27" s="422" t="s">
        <v>131</v>
      </c>
      <c r="F27" s="407" t="s">
        <v>792</v>
      </c>
      <c r="G27" s="411">
        <f>'1-SB'!C34</f>
        <v>0</v>
      </c>
    </row>
    <row r="28" spans="1:7" ht="15.75">
      <c r="A28" s="406" t="str">
        <f t="shared" si="0"/>
        <v>ДФ ДСК Фонд на паричния пазар в евро</v>
      </c>
      <c r="B28" s="407" t="str">
        <f t="shared" si="1"/>
        <v>РГ-05-1575</v>
      </c>
      <c r="C28" s="408">
        <f t="shared" si="2"/>
        <v>43100</v>
      </c>
      <c r="D28" s="421" t="s">
        <v>185</v>
      </c>
      <c r="E28" s="422" t="s">
        <v>132</v>
      </c>
      <c r="F28" s="407" t="s">
        <v>792</v>
      </c>
      <c r="G28" s="411">
        <f>'1-SB'!C35</f>
        <v>0</v>
      </c>
    </row>
    <row r="29" spans="1:7" ht="15.75">
      <c r="A29" s="406" t="str">
        <f t="shared" si="0"/>
        <v>ДФ ДСК Фонд на паричния пазар в евро</v>
      </c>
      <c r="B29" s="407" t="str">
        <f t="shared" si="1"/>
        <v>РГ-05-1575</v>
      </c>
      <c r="C29" s="408">
        <f t="shared" si="2"/>
        <v>43100</v>
      </c>
      <c r="D29" s="421" t="s">
        <v>186</v>
      </c>
      <c r="E29" s="422" t="s">
        <v>1465</v>
      </c>
      <c r="F29" s="407" t="s">
        <v>792</v>
      </c>
      <c r="G29" s="411">
        <f>'1-SB'!C36</f>
        <v>0</v>
      </c>
    </row>
    <row r="30" spans="1:7" ht="15.75">
      <c r="A30" s="406" t="str">
        <f t="shared" si="0"/>
        <v>ДФ ДСК Фонд на паричния пазар в евро</v>
      </c>
      <c r="B30" s="407" t="str">
        <f t="shared" si="1"/>
        <v>РГ-05-1575</v>
      </c>
      <c r="C30" s="408">
        <f t="shared" si="2"/>
        <v>43100</v>
      </c>
      <c r="D30" s="421" t="s">
        <v>187</v>
      </c>
      <c r="E30" s="423" t="s">
        <v>12</v>
      </c>
      <c r="F30" s="407" t="s">
        <v>792</v>
      </c>
      <c r="G30" s="411">
        <f>'1-SB'!C37</f>
        <v>0</v>
      </c>
    </row>
    <row r="31" spans="1:7" ht="15.75">
      <c r="A31" s="406" t="str">
        <f t="shared" si="0"/>
        <v>ДФ ДСК Фонд на паричния пазар в евро</v>
      </c>
      <c r="B31" s="407" t="str">
        <f t="shared" si="1"/>
        <v>РГ-05-1575</v>
      </c>
      <c r="C31" s="408">
        <f t="shared" si="2"/>
        <v>43100</v>
      </c>
      <c r="D31" s="419"/>
      <c r="E31" s="420" t="s">
        <v>932</v>
      </c>
      <c r="F31" s="407" t="s">
        <v>792</v>
      </c>
      <c r="G31" s="411">
        <f>'1-SB'!C38</f>
        <v>0</v>
      </c>
    </row>
    <row r="32" spans="1:7" ht="15.75">
      <c r="A32" s="406" t="str">
        <f t="shared" si="0"/>
        <v>ДФ ДСК Фонд на паричния пазар в евро</v>
      </c>
      <c r="B32" s="407" t="str">
        <f t="shared" si="1"/>
        <v>РГ-05-1575</v>
      </c>
      <c r="C32" s="408">
        <f t="shared" si="2"/>
        <v>43100</v>
      </c>
      <c r="D32" s="414" t="s">
        <v>188</v>
      </c>
      <c r="E32" s="415" t="s">
        <v>134</v>
      </c>
      <c r="F32" s="407" t="s">
        <v>792</v>
      </c>
      <c r="G32" s="411">
        <f>'1-SB'!C39</f>
        <v>2644</v>
      </c>
    </row>
    <row r="33" spans="1:7" ht="15.75">
      <c r="A33" s="406" t="str">
        <f t="shared" si="0"/>
        <v>ДФ ДСК Фонд на паричния пазар в евро</v>
      </c>
      <c r="B33" s="407" t="str">
        <f t="shared" si="1"/>
        <v>РГ-05-1575</v>
      </c>
      <c r="C33" s="408">
        <f t="shared" si="2"/>
        <v>43100</v>
      </c>
      <c r="D33" s="414" t="s">
        <v>189</v>
      </c>
      <c r="E33" s="415" t="s">
        <v>93</v>
      </c>
      <c r="F33" s="407" t="s">
        <v>792</v>
      </c>
      <c r="G33" s="411">
        <f>'1-SB'!C40</f>
        <v>0</v>
      </c>
    </row>
    <row r="34" spans="1:7" ht="15.75">
      <c r="A34" s="406" t="str">
        <f t="shared" si="0"/>
        <v>ДФ ДСК Фонд на паричния пазар в евро</v>
      </c>
      <c r="B34" s="407" t="str">
        <f t="shared" si="1"/>
        <v>РГ-05-1575</v>
      </c>
      <c r="C34" s="408">
        <f t="shared" si="2"/>
        <v>43100</v>
      </c>
      <c r="D34" s="414" t="s">
        <v>190</v>
      </c>
      <c r="E34" s="415" t="s">
        <v>135</v>
      </c>
      <c r="F34" s="407" t="s">
        <v>792</v>
      </c>
      <c r="G34" s="411">
        <f>'1-SB'!C41</f>
        <v>0</v>
      </c>
    </row>
    <row r="35" spans="1:7" ht="15.75">
      <c r="A35" s="406" t="str">
        <f aca="true" t="shared" si="3" ref="A35:A58">dfName</f>
        <v>ДФ ДСК Фонд на паричния пазар в евро</v>
      </c>
      <c r="B35" s="407" t="str">
        <f aca="true" t="shared" si="4" ref="B35:B58">dfRG</f>
        <v>РГ-05-1575</v>
      </c>
      <c r="C35" s="408">
        <f aca="true" t="shared" si="5" ref="C35:C58">EndDate</f>
        <v>43100</v>
      </c>
      <c r="D35" s="414" t="s">
        <v>191</v>
      </c>
      <c r="E35" s="415" t="s">
        <v>101</v>
      </c>
      <c r="F35" s="407" t="s">
        <v>792</v>
      </c>
      <c r="G35" s="411">
        <f>'1-SB'!C42</f>
        <v>0</v>
      </c>
    </row>
    <row r="36" spans="1:7" ht="15.75">
      <c r="A36" s="406" t="str">
        <f t="shared" si="3"/>
        <v>ДФ ДСК Фонд на паричния пазар в евро</v>
      </c>
      <c r="B36" s="407" t="str">
        <f t="shared" si="4"/>
        <v>РГ-05-1575</v>
      </c>
      <c r="C36" s="408">
        <f t="shared" si="5"/>
        <v>43100</v>
      </c>
      <c r="D36" s="412" t="s">
        <v>192</v>
      </c>
      <c r="E36" s="418" t="s">
        <v>13</v>
      </c>
      <c r="F36" s="407" t="s">
        <v>792</v>
      </c>
      <c r="G36" s="411">
        <f>'1-SB'!C43</f>
        <v>2644</v>
      </c>
    </row>
    <row r="37" spans="1:7" ht="15.75">
      <c r="A37" s="406" t="str">
        <f t="shared" si="3"/>
        <v>ДФ ДСК Фонд на паричния пазар в евро</v>
      </c>
      <c r="B37" s="407" t="str">
        <f t="shared" si="4"/>
        <v>РГ-05-1575</v>
      </c>
      <c r="C37" s="408">
        <f t="shared" si="5"/>
        <v>43100</v>
      </c>
      <c r="D37" s="412" t="s">
        <v>193</v>
      </c>
      <c r="E37" s="413" t="s">
        <v>933</v>
      </c>
      <c r="F37" s="407" t="s">
        <v>792</v>
      </c>
      <c r="G37" s="411">
        <f>'1-SB'!C44</f>
        <v>0</v>
      </c>
    </row>
    <row r="38" spans="1:7" ht="15.75">
      <c r="A38" s="406" t="str">
        <f t="shared" si="3"/>
        <v>ДФ ДСК Фонд на паричния пазар в евро</v>
      </c>
      <c r="B38" s="407" t="str">
        <f t="shared" si="4"/>
        <v>РГ-05-1575</v>
      </c>
      <c r="C38" s="408">
        <f t="shared" si="5"/>
        <v>43100</v>
      </c>
      <c r="D38" s="412" t="s">
        <v>194</v>
      </c>
      <c r="E38" s="418" t="s">
        <v>34</v>
      </c>
      <c r="F38" s="407" t="s">
        <v>792</v>
      </c>
      <c r="G38" s="411">
        <f>'1-SB'!C45</f>
        <v>12350085</v>
      </c>
    </row>
    <row r="39" spans="1:7" ht="15.75">
      <c r="A39" s="406" t="str">
        <f t="shared" si="3"/>
        <v>ДФ ДСК Фонд на паричния пазар в евро</v>
      </c>
      <c r="B39" s="407" t="str">
        <f t="shared" si="4"/>
        <v>РГ-05-1575</v>
      </c>
      <c r="C39" s="408">
        <f t="shared" si="5"/>
        <v>43100</v>
      </c>
      <c r="D39" s="412" t="s">
        <v>195</v>
      </c>
      <c r="E39" s="412" t="s">
        <v>36</v>
      </c>
      <c r="F39" s="407" t="s">
        <v>792</v>
      </c>
      <c r="G39" s="411">
        <f>'1-SB'!C47</f>
        <v>12350085</v>
      </c>
    </row>
    <row r="40" spans="1:7" ht="15.75">
      <c r="A40" s="425" t="str">
        <f t="shared" si="3"/>
        <v>ДФ ДСК Фонд на паричния пазар в евро</v>
      </c>
      <c r="B40" s="426" t="str">
        <f t="shared" si="4"/>
        <v>РГ-05-1575</v>
      </c>
      <c r="C40" s="427">
        <f t="shared" si="5"/>
        <v>43100</v>
      </c>
      <c r="D40" s="428"/>
      <c r="E40" s="429" t="s">
        <v>24</v>
      </c>
      <c r="F40" s="426" t="s">
        <v>793</v>
      </c>
      <c r="G40" s="430">
        <f>'1-SB'!G10</f>
        <v>0</v>
      </c>
    </row>
    <row r="41" spans="1:7" ht="15.75">
      <c r="A41" s="425" t="str">
        <f t="shared" si="3"/>
        <v>ДФ ДСК Фонд на паричния пазар в евро</v>
      </c>
      <c r="B41" s="426" t="str">
        <f t="shared" si="4"/>
        <v>РГ-05-1575</v>
      </c>
      <c r="C41" s="427">
        <f t="shared" si="5"/>
        <v>43100</v>
      </c>
      <c r="D41" s="431" t="s">
        <v>196</v>
      </c>
      <c r="E41" s="432" t="s">
        <v>930</v>
      </c>
      <c r="F41" s="426" t="s">
        <v>793</v>
      </c>
      <c r="G41" s="430">
        <f>'1-SB'!G11</f>
        <v>12012585</v>
      </c>
    </row>
    <row r="42" spans="1:7" ht="15.75">
      <c r="A42" s="425" t="str">
        <f t="shared" si="3"/>
        <v>ДФ ДСК Фонд на паричния пазар в евро</v>
      </c>
      <c r="B42" s="426" t="str">
        <f t="shared" si="4"/>
        <v>РГ-05-1575</v>
      </c>
      <c r="C42" s="427">
        <f t="shared" si="5"/>
        <v>43100</v>
      </c>
      <c r="D42" s="433"/>
      <c r="E42" s="432" t="s">
        <v>929</v>
      </c>
      <c r="F42" s="426" t="s">
        <v>793</v>
      </c>
      <c r="G42" s="430">
        <f>'1-SB'!G12</f>
        <v>0</v>
      </c>
    </row>
    <row r="43" spans="1:7" ht="31.5">
      <c r="A43" s="425" t="str">
        <f t="shared" si="3"/>
        <v>ДФ ДСК Фонд на паричния пазар в евро</v>
      </c>
      <c r="B43" s="426" t="str">
        <f t="shared" si="4"/>
        <v>РГ-05-1575</v>
      </c>
      <c r="C43" s="427">
        <f t="shared" si="5"/>
        <v>43100</v>
      </c>
      <c r="D43" s="434" t="s">
        <v>197</v>
      </c>
      <c r="E43" s="435" t="s">
        <v>136</v>
      </c>
      <c r="F43" s="426" t="s">
        <v>793</v>
      </c>
      <c r="G43" s="430">
        <f>'1-SB'!G13</f>
        <v>133172</v>
      </c>
    </row>
    <row r="44" spans="1:7" ht="15.75">
      <c r="A44" s="425" t="str">
        <f t="shared" si="3"/>
        <v>ДФ ДСК Фонд на паричния пазар в евро</v>
      </c>
      <c r="B44" s="426" t="str">
        <f t="shared" si="4"/>
        <v>РГ-05-1575</v>
      </c>
      <c r="C44" s="427">
        <f t="shared" si="5"/>
        <v>43100</v>
      </c>
      <c r="D44" s="433" t="s">
        <v>198</v>
      </c>
      <c r="E44" s="435" t="s">
        <v>25</v>
      </c>
      <c r="F44" s="426" t="s">
        <v>793</v>
      </c>
      <c r="G44" s="430">
        <f>'1-SB'!G14</f>
        <v>0</v>
      </c>
    </row>
    <row r="45" spans="1:7" ht="15.75">
      <c r="A45" s="425" t="str">
        <f t="shared" si="3"/>
        <v>ДФ ДСК Фонд на паричния пазар в евро</v>
      </c>
      <c r="B45" s="426" t="str">
        <f t="shared" si="4"/>
        <v>РГ-05-1575</v>
      </c>
      <c r="C45" s="427">
        <f t="shared" si="5"/>
        <v>43100</v>
      </c>
      <c r="D45" s="433" t="s">
        <v>199</v>
      </c>
      <c r="E45" s="435" t="s">
        <v>112</v>
      </c>
      <c r="F45" s="426" t="s">
        <v>793</v>
      </c>
      <c r="G45" s="430">
        <f>'1-SB'!G15</f>
        <v>0</v>
      </c>
    </row>
    <row r="46" spans="1:7" ht="15.75">
      <c r="A46" s="425" t="str">
        <f t="shared" si="3"/>
        <v>ДФ ДСК Фонд на паричния пазар в евро</v>
      </c>
      <c r="B46" s="426" t="str">
        <f t="shared" si="4"/>
        <v>РГ-05-1575</v>
      </c>
      <c r="C46" s="427">
        <f t="shared" si="5"/>
        <v>43100</v>
      </c>
      <c r="D46" s="431" t="s">
        <v>200</v>
      </c>
      <c r="E46" s="436" t="s">
        <v>23</v>
      </c>
      <c r="F46" s="426" t="s">
        <v>793</v>
      </c>
      <c r="G46" s="430">
        <f>'1-SB'!G16</f>
        <v>133172</v>
      </c>
    </row>
    <row r="47" spans="1:7" ht="15.75">
      <c r="A47" s="425" t="str">
        <f t="shared" si="3"/>
        <v>ДФ ДСК Фонд на паричния пазар в евро</v>
      </c>
      <c r="B47" s="426" t="str">
        <f t="shared" si="4"/>
        <v>РГ-05-1575</v>
      </c>
      <c r="C47" s="427">
        <f t="shared" si="5"/>
        <v>43100</v>
      </c>
      <c r="D47" s="431"/>
      <c r="E47" s="432" t="s">
        <v>928</v>
      </c>
      <c r="F47" s="426" t="s">
        <v>793</v>
      </c>
      <c r="G47" s="430">
        <f>'1-SB'!G17</f>
        <v>0</v>
      </c>
    </row>
    <row r="48" spans="1:7" ht="15.75">
      <c r="A48" s="425" t="str">
        <f t="shared" si="3"/>
        <v>ДФ ДСК Фонд на паричния пазар в евро</v>
      </c>
      <c r="B48" s="426" t="str">
        <f t="shared" si="4"/>
        <v>РГ-05-1575</v>
      </c>
      <c r="C48" s="427">
        <f t="shared" si="5"/>
        <v>43100</v>
      </c>
      <c r="D48" s="433" t="s">
        <v>201</v>
      </c>
      <c r="E48" s="435" t="s">
        <v>26</v>
      </c>
      <c r="F48" s="426" t="s">
        <v>793</v>
      </c>
      <c r="G48" s="430">
        <f>'1-SB'!G18</f>
        <v>200158</v>
      </c>
    </row>
    <row r="49" spans="1:7" ht="15.75">
      <c r="A49" s="425" t="str">
        <f t="shared" si="3"/>
        <v>ДФ ДСК Фонд на паричния пазар в евро</v>
      </c>
      <c r="B49" s="426" t="str">
        <f t="shared" si="4"/>
        <v>РГ-05-1575</v>
      </c>
      <c r="C49" s="427">
        <f t="shared" si="5"/>
        <v>43100</v>
      </c>
      <c r="D49" s="433" t="s">
        <v>202</v>
      </c>
      <c r="E49" s="437" t="s">
        <v>27</v>
      </c>
      <c r="F49" s="426" t="s">
        <v>793</v>
      </c>
      <c r="G49" s="430">
        <f>'1-SB'!G19</f>
        <v>200158</v>
      </c>
    </row>
    <row r="50" spans="1:7" ht="15.75">
      <c r="A50" s="425" t="str">
        <f t="shared" si="3"/>
        <v>ДФ ДСК Фонд на паричния пазар в евро</v>
      </c>
      <c r="B50" s="426" t="str">
        <f t="shared" si="4"/>
        <v>РГ-05-1575</v>
      </c>
      <c r="C50" s="427">
        <f t="shared" si="5"/>
        <v>43100</v>
      </c>
      <c r="D50" s="433" t="s">
        <v>203</v>
      </c>
      <c r="E50" s="437" t="s">
        <v>28</v>
      </c>
      <c r="F50" s="426" t="s">
        <v>793</v>
      </c>
      <c r="G50" s="430">
        <f>'1-SB'!G20</f>
        <v>0</v>
      </c>
    </row>
    <row r="51" spans="1:7" ht="15.75">
      <c r="A51" s="425" t="str">
        <f t="shared" si="3"/>
        <v>ДФ ДСК Фонд на паричния пазар в евро</v>
      </c>
      <c r="B51" s="426" t="str">
        <f t="shared" si="4"/>
        <v>РГ-05-1575</v>
      </c>
      <c r="C51" s="427">
        <f t="shared" si="5"/>
        <v>43100</v>
      </c>
      <c r="D51" s="438" t="s">
        <v>204</v>
      </c>
      <c r="E51" s="439" t="s">
        <v>991</v>
      </c>
      <c r="F51" s="426" t="s">
        <v>793</v>
      </c>
      <c r="G51" s="430">
        <f>'1-SB'!G21</f>
        <v>3632</v>
      </c>
    </row>
    <row r="52" spans="1:7" ht="15.75">
      <c r="A52" s="425" t="str">
        <f t="shared" si="3"/>
        <v>ДФ ДСК Фонд на паричния пазар в евро</v>
      </c>
      <c r="B52" s="426" t="str">
        <f t="shared" si="4"/>
        <v>РГ-05-1575</v>
      </c>
      <c r="C52" s="427">
        <f t="shared" si="5"/>
        <v>43100</v>
      </c>
      <c r="D52" s="438" t="s">
        <v>993</v>
      </c>
      <c r="E52" s="439" t="s">
        <v>992</v>
      </c>
      <c r="F52" s="426" t="s">
        <v>793</v>
      </c>
      <c r="G52" s="430">
        <f>'1-SB'!G22</f>
        <v>0</v>
      </c>
    </row>
    <row r="53" spans="1:7" ht="15.75">
      <c r="A53" s="425" t="str">
        <f t="shared" si="3"/>
        <v>ДФ ДСК Фонд на паричния пазар в евро</v>
      </c>
      <c r="B53" s="426" t="str">
        <f t="shared" si="4"/>
        <v>РГ-05-1575</v>
      </c>
      <c r="C53" s="427">
        <f t="shared" si="5"/>
        <v>43100</v>
      </c>
      <c r="D53" s="431" t="s">
        <v>205</v>
      </c>
      <c r="E53" s="436" t="s">
        <v>29</v>
      </c>
      <c r="F53" s="426" t="s">
        <v>793</v>
      </c>
      <c r="G53" s="430">
        <f>'1-SB'!G23</f>
        <v>203790</v>
      </c>
    </row>
    <row r="54" spans="1:7" ht="15.75">
      <c r="A54" s="425" t="str">
        <f t="shared" si="3"/>
        <v>ДФ ДСК Фонд на паричния пазар в евро</v>
      </c>
      <c r="B54" s="426" t="str">
        <f t="shared" si="4"/>
        <v>РГ-05-1575</v>
      </c>
      <c r="C54" s="427">
        <f t="shared" si="5"/>
        <v>43100</v>
      </c>
      <c r="D54" s="428" t="s">
        <v>206</v>
      </c>
      <c r="E54" s="440" t="s">
        <v>31</v>
      </c>
      <c r="F54" s="426" t="s">
        <v>793</v>
      </c>
      <c r="G54" s="430">
        <f>'1-SB'!G24</f>
        <v>12349547</v>
      </c>
    </row>
    <row r="55" spans="1:7" ht="15.75">
      <c r="A55" s="425" t="str">
        <f t="shared" si="3"/>
        <v>ДФ ДСК Фонд на паричния пазар в евро</v>
      </c>
      <c r="B55" s="426" t="str">
        <f t="shared" si="4"/>
        <v>РГ-05-1575</v>
      </c>
      <c r="C55" s="427">
        <f t="shared" si="5"/>
        <v>43100</v>
      </c>
      <c r="D55" s="428"/>
      <c r="E55" s="429" t="s">
        <v>33</v>
      </c>
      <c r="F55" s="426" t="s">
        <v>793</v>
      </c>
      <c r="G55" s="430">
        <f>'1-SB'!G26</f>
        <v>0</v>
      </c>
    </row>
    <row r="56" spans="1:7" ht="15.75">
      <c r="A56" s="425" t="str">
        <f t="shared" si="3"/>
        <v>ДФ ДСК Фонд на паричния пазар в евро</v>
      </c>
      <c r="B56" s="426" t="str">
        <f t="shared" si="4"/>
        <v>РГ-05-1575</v>
      </c>
      <c r="C56" s="427">
        <f t="shared" si="5"/>
        <v>43100</v>
      </c>
      <c r="D56" s="433" t="s">
        <v>207</v>
      </c>
      <c r="E56" s="441" t="s">
        <v>138</v>
      </c>
      <c r="F56" s="426" t="s">
        <v>793</v>
      </c>
      <c r="G56" s="430">
        <f>'1-SB'!G27</f>
        <v>0</v>
      </c>
    </row>
    <row r="57" spans="1:7" ht="15.75">
      <c r="A57" s="425" t="str">
        <f t="shared" si="3"/>
        <v>ДФ ДСК Фонд на паричния пазар в евро</v>
      </c>
      <c r="B57" s="426" t="str">
        <f t="shared" si="4"/>
        <v>РГ-05-1575</v>
      </c>
      <c r="C57" s="427">
        <f t="shared" si="5"/>
        <v>43100</v>
      </c>
      <c r="D57" s="433" t="s">
        <v>208</v>
      </c>
      <c r="E57" s="435" t="s">
        <v>125</v>
      </c>
      <c r="F57" s="426" t="s">
        <v>793</v>
      </c>
      <c r="G57" s="430">
        <f>'1-SB'!G28</f>
        <v>538</v>
      </c>
    </row>
    <row r="58" spans="1:7" ht="15.75">
      <c r="A58" s="425" t="str">
        <f t="shared" si="3"/>
        <v>ДФ ДСК Фонд на паричния пазар в евро</v>
      </c>
      <c r="B58" s="426" t="str">
        <f t="shared" si="4"/>
        <v>РГ-05-1575</v>
      </c>
      <c r="C58" s="427">
        <f t="shared" si="5"/>
        <v>43100</v>
      </c>
      <c r="D58" s="433" t="s">
        <v>209</v>
      </c>
      <c r="E58" s="437" t="s">
        <v>161</v>
      </c>
      <c r="F58" s="426" t="s">
        <v>793</v>
      </c>
      <c r="G58" s="430">
        <f>'1-SB'!G29</f>
        <v>330</v>
      </c>
    </row>
    <row r="59" spans="1:7" ht="15.75">
      <c r="A59" s="425"/>
      <c r="B59" s="426"/>
      <c r="C59" s="427"/>
      <c r="D59" s="433" t="s">
        <v>210</v>
      </c>
      <c r="E59" s="437" t="s">
        <v>94</v>
      </c>
      <c r="F59" s="426" t="s">
        <v>793</v>
      </c>
      <c r="G59" s="430">
        <f>'1-SB'!G30</f>
        <v>208</v>
      </c>
    </row>
    <row r="60" spans="1:7" ht="15.75">
      <c r="A60" s="425" t="str">
        <f aca="true" t="shared" si="6" ref="A60:A81">dfName</f>
        <v>ДФ ДСК Фонд на паричния пазар в евро</v>
      </c>
      <c r="B60" s="426" t="str">
        <f aca="true" t="shared" si="7" ref="B60:B81">dfRG</f>
        <v>РГ-05-1575</v>
      </c>
      <c r="C60" s="427">
        <f aca="true" t="shared" si="8" ref="C60:C81">EndDate</f>
        <v>43100</v>
      </c>
      <c r="D60" s="438" t="s">
        <v>211</v>
      </c>
      <c r="E60" s="437" t="s">
        <v>107</v>
      </c>
      <c r="F60" s="426" t="s">
        <v>793</v>
      </c>
      <c r="G60" s="430">
        <f>'1-SB'!G31</f>
        <v>0</v>
      </c>
    </row>
    <row r="61" spans="1:7" ht="15.75">
      <c r="A61" s="425" t="str">
        <f t="shared" si="6"/>
        <v>ДФ ДСК Фонд на паричния пазар в евро</v>
      </c>
      <c r="B61" s="426" t="str">
        <f t="shared" si="7"/>
        <v>РГ-05-1575</v>
      </c>
      <c r="C61" s="427">
        <f t="shared" si="8"/>
        <v>43100</v>
      </c>
      <c r="D61" s="433" t="s">
        <v>212</v>
      </c>
      <c r="E61" s="441" t="s">
        <v>120</v>
      </c>
      <c r="F61" s="426" t="s">
        <v>793</v>
      </c>
      <c r="G61" s="430">
        <f>'1-SB'!G32</f>
        <v>0</v>
      </c>
    </row>
    <row r="62" spans="1:7" ht="15.75">
      <c r="A62" s="425" t="str">
        <f t="shared" si="6"/>
        <v>ДФ ДСК Фонд на паричния пазар в евро</v>
      </c>
      <c r="B62" s="426" t="str">
        <f t="shared" si="7"/>
        <v>РГ-05-1575</v>
      </c>
      <c r="C62" s="427">
        <f t="shared" si="8"/>
        <v>43100</v>
      </c>
      <c r="D62" s="438" t="s">
        <v>213</v>
      </c>
      <c r="E62" s="442" t="s">
        <v>139</v>
      </c>
      <c r="F62" s="426" t="s">
        <v>793</v>
      </c>
      <c r="G62" s="430">
        <f>'1-SB'!G33</f>
        <v>0</v>
      </c>
    </row>
    <row r="63" spans="1:7" ht="15.75">
      <c r="A63" s="425" t="str">
        <f t="shared" si="6"/>
        <v>ДФ ДСК Фонд на паричния пазар в евро</v>
      </c>
      <c r="B63" s="426" t="str">
        <f t="shared" si="7"/>
        <v>РГ-05-1575</v>
      </c>
      <c r="C63" s="427">
        <f t="shared" si="8"/>
        <v>43100</v>
      </c>
      <c r="D63" s="433" t="s">
        <v>214</v>
      </c>
      <c r="E63" s="441" t="s">
        <v>102</v>
      </c>
      <c r="F63" s="426" t="s">
        <v>793</v>
      </c>
      <c r="G63" s="430">
        <f>'1-SB'!G34</f>
        <v>0</v>
      </c>
    </row>
    <row r="64" spans="1:7" ht="15.75">
      <c r="A64" s="425" t="str">
        <f t="shared" si="6"/>
        <v>ДФ ДСК Фонд на паричния пазар в евро</v>
      </c>
      <c r="B64" s="426" t="str">
        <f t="shared" si="7"/>
        <v>РГ-05-1575</v>
      </c>
      <c r="C64" s="427">
        <f t="shared" si="8"/>
        <v>43100</v>
      </c>
      <c r="D64" s="433" t="s">
        <v>215</v>
      </c>
      <c r="E64" s="441" t="s">
        <v>103</v>
      </c>
      <c r="F64" s="426" t="s">
        <v>793</v>
      </c>
      <c r="G64" s="430">
        <f>'1-SB'!G35</f>
        <v>0</v>
      </c>
    </row>
    <row r="65" spans="1:7" ht="15.75">
      <c r="A65" s="425" t="str">
        <f t="shared" si="6"/>
        <v>ДФ ДСК Фонд на паричния пазар в евро</v>
      </c>
      <c r="B65" s="426" t="str">
        <f t="shared" si="7"/>
        <v>РГ-05-1575</v>
      </c>
      <c r="C65" s="427">
        <f t="shared" si="8"/>
        <v>43100</v>
      </c>
      <c r="D65" s="433" t="s">
        <v>216</v>
      </c>
      <c r="E65" s="441" t="s">
        <v>140</v>
      </c>
      <c r="F65" s="426" t="s">
        <v>793</v>
      </c>
      <c r="G65" s="430">
        <f>'1-SB'!G36</f>
        <v>0</v>
      </c>
    </row>
    <row r="66" spans="1:7" ht="15.75">
      <c r="A66" s="425" t="str">
        <f t="shared" si="6"/>
        <v>ДФ ДСК Фонд на паричния пазар в евро</v>
      </c>
      <c r="B66" s="426" t="str">
        <f t="shared" si="7"/>
        <v>РГ-05-1575</v>
      </c>
      <c r="C66" s="427">
        <f t="shared" si="8"/>
        <v>43100</v>
      </c>
      <c r="D66" s="438" t="s">
        <v>217</v>
      </c>
      <c r="E66" s="442" t="s">
        <v>141</v>
      </c>
      <c r="F66" s="426" t="s">
        <v>793</v>
      </c>
      <c r="G66" s="430">
        <f>'1-SB'!G37</f>
        <v>0</v>
      </c>
    </row>
    <row r="67" spans="1:7" ht="31.5">
      <c r="A67" s="425" t="str">
        <f t="shared" si="6"/>
        <v>ДФ ДСК Фонд на паричния пазар в евро</v>
      </c>
      <c r="B67" s="426" t="str">
        <f t="shared" si="7"/>
        <v>РГ-05-1575</v>
      </c>
      <c r="C67" s="427">
        <f t="shared" si="8"/>
        <v>43100</v>
      </c>
      <c r="D67" s="434" t="s">
        <v>218</v>
      </c>
      <c r="E67" s="441" t="s">
        <v>142</v>
      </c>
      <c r="F67" s="426" t="s">
        <v>793</v>
      </c>
      <c r="G67" s="430">
        <f>'1-SB'!G38</f>
        <v>0</v>
      </c>
    </row>
    <row r="68" spans="1:7" ht="15.75">
      <c r="A68" s="425" t="str">
        <f t="shared" si="6"/>
        <v>ДФ ДСК Фонд на паричния пазар в евро</v>
      </c>
      <c r="B68" s="426" t="str">
        <f t="shared" si="7"/>
        <v>РГ-05-1575</v>
      </c>
      <c r="C68" s="427">
        <f t="shared" si="8"/>
        <v>43100</v>
      </c>
      <c r="D68" s="433" t="s">
        <v>219</v>
      </c>
      <c r="E68" s="441" t="s">
        <v>113</v>
      </c>
      <c r="F68" s="426" t="s">
        <v>793</v>
      </c>
      <c r="G68" s="430">
        <f>'1-SB'!G39</f>
        <v>0</v>
      </c>
    </row>
    <row r="69" spans="1:7" ht="15.75">
      <c r="A69" s="425" t="str">
        <f t="shared" si="6"/>
        <v>ДФ ДСК Фонд на паричния пазар в евро</v>
      </c>
      <c r="B69" s="426" t="str">
        <f t="shared" si="7"/>
        <v>РГ-05-1575</v>
      </c>
      <c r="C69" s="427">
        <f t="shared" si="8"/>
        <v>43100</v>
      </c>
      <c r="D69" s="428" t="s">
        <v>220</v>
      </c>
      <c r="E69" s="440" t="s">
        <v>34</v>
      </c>
      <c r="F69" s="426" t="s">
        <v>793</v>
      </c>
      <c r="G69" s="430">
        <f>'1-SB'!G40</f>
        <v>538</v>
      </c>
    </row>
    <row r="70" spans="1:7" ht="15.75">
      <c r="A70" s="425" t="str">
        <f t="shared" si="6"/>
        <v>ДФ ДСК Фонд на паричния пазар в евро</v>
      </c>
      <c r="B70" s="426" t="str">
        <f t="shared" si="7"/>
        <v>РГ-05-1575</v>
      </c>
      <c r="C70" s="427">
        <f t="shared" si="8"/>
        <v>43100</v>
      </c>
      <c r="D70" s="431" t="s">
        <v>221</v>
      </c>
      <c r="E70" s="431" t="s">
        <v>35</v>
      </c>
      <c r="F70" s="426" t="s">
        <v>793</v>
      </c>
      <c r="G70" s="430">
        <f>'1-SB'!G47</f>
        <v>12350085</v>
      </c>
    </row>
    <row r="71" spans="1:7" ht="15.75">
      <c r="A71" s="443" t="str">
        <f t="shared" si="6"/>
        <v>ДФ ДСК Фонд на паричния пазар в евро</v>
      </c>
      <c r="B71" s="444" t="str">
        <f t="shared" si="7"/>
        <v>РГ-05-1575</v>
      </c>
      <c r="C71" s="445">
        <f t="shared" si="8"/>
        <v>43100</v>
      </c>
      <c r="D71" s="446"/>
      <c r="E71" s="447" t="s">
        <v>16</v>
      </c>
      <c r="F71" s="444" t="s">
        <v>828</v>
      </c>
      <c r="G71" s="448">
        <f>'2-OD'!C10</f>
        <v>0</v>
      </c>
    </row>
    <row r="72" spans="1:7" ht="15.75">
      <c r="A72" s="443" t="str">
        <f t="shared" si="6"/>
        <v>ДФ ДСК Фонд на паричния пазар в евро</v>
      </c>
      <c r="B72" s="444" t="str">
        <f t="shared" si="7"/>
        <v>РГ-05-1575</v>
      </c>
      <c r="C72" s="445">
        <f t="shared" si="8"/>
        <v>43100</v>
      </c>
      <c r="D72" s="449"/>
      <c r="E72" s="450" t="s">
        <v>18</v>
      </c>
      <c r="F72" s="444" t="s">
        <v>828</v>
      </c>
      <c r="G72" s="448">
        <f>'2-OD'!C11</f>
        <v>0</v>
      </c>
    </row>
    <row r="73" spans="1:7" ht="15.75">
      <c r="A73" s="443" t="str">
        <f t="shared" si="6"/>
        <v>ДФ ДСК Фонд на паричния пазар в евро</v>
      </c>
      <c r="B73" s="444" t="str">
        <f t="shared" si="7"/>
        <v>РГ-05-1575</v>
      </c>
      <c r="C73" s="445">
        <f t="shared" si="8"/>
        <v>43100</v>
      </c>
      <c r="D73" s="446" t="s">
        <v>794</v>
      </c>
      <c r="E73" s="451" t="s">
        <v>19</v>
      </c>
      <c r="F73" s="444" t="s">
        <v>828</v>
      </c>
      <c r="G73" s="448">
        <f>'2-OD'!C12</f>
        <v>0</v>
      </c>
    </row>
    <row r="74" spans="1:7" ht="31.5">
      <c r="A74" s="443" t="str">
        <f t="shared" si="6"/>
        <v>ДФ ДСК Фонд на паричния пазар в евро</v>
      </c>
      <c r="B74" s="444" t="str">
        <f t="shared" si="7"/>
        <v>РГ-05-1575</v>
      </c>
      <c r="C74" s="445">
        <f t="shared" si="8"/>
        <v>43100</v>
      </c>
      <c r="D74" s="446" t="s">
        <v>795</v>
      </c>
      <c r="E74" s="451" t="s">
        <v>936</v>
      </c>
      <c r="F74" s="444" t="s">
        <v>828</v>
      </c>
      <c r="G74" s="448">
        <f>'2-OD'!C13</f>
        <v>0</v>
      </c>
    </row>
    <row r="75" spans="1:7" ht="31.5">
      <c r="A75" s="443" t="str">
        <f t="shared" si="6"/>
        <v>ДФ ДСК Фонд на паричния пазар в евро</v>
      </c>
      <c r="B75" s="444" t="str">
        <f t="shared" si="7"/>
        <v>РГ-05-1575</v>
      </c>
      <c r="C75" s="445">
        <f t="shared" si="8"/>
        <v>43100</v>
      </c>
      <c r="D75" s="446" t="s">
        <v>796</v>
      </c>
      <c r="E75" s="451" t="s">
        <v>937</v>
      </c>
      <c r="F75" s="444" t="s">
        <v>828</v>
      </c>
      <c r="G75" s="448">
        <f>'2-OD'!C14</f>
        <v>0</v>
      </c>
    </row>
    <row r="76" spans="1:7" ht="15.75">
      <c r="A76" s="443" t="str">
        <f t="shared" si="6"/>
        <v>ДФ ДСК Фонд на паричния пазар в евро</v>
      </c>
      <c r="B76" s="444" t="str">
        <f t="shared" si="7"/>
        <v>РГ-05-1575</v>
      </c>
      <c r="C76" s="445">
        <f t="shared" si="8"/>
        <v>43100</v>
      </c>
      <c r="D76" s="446" t="s">
        <v>797</v>
      </c>
      <c r="E76" s="451" t="s">
        <v>938</v>
      </c>
      <c r="F76" s="444" t="s">
        <v>828</v>
      </c>
      <c r="G76" s="448">
        <f>'2-OD'!C15</f>
        <v>51</v>
      </c>
    </row>
    <row r="77" spans="1:7" ht="15.75">
      <c r="A77" s="443" t="str">
        <f t="shared" si="6"/>
        <v>ДФ ДСК Фонд на паричния пазар в евро</v>
      </c>
      <c r="B77" s="444" t="str">
        <f t="shared" si="7"/>
        <v>РГ-05-1575</v>
      </c>
      <c r="C77" s="445">
        <f t="shared" si="8"/>
        <v>43100</v>
      </c>
      <c r="D77" s="446" t="s">
        <v>798</v>
      </c>
      <c r="E77" s="451" t="s">
        <v>983</v>
      </c>
      <c r="F77" s="444" t="s">
        <v>828</v>
      </c>
      <c r="G77" s="448">
        <f>'2-OD'!C16</f>
        <v>762</v>
      </c>
    </row>
    <row r="78" spans="1:7" ht="15.75">
      <c r="A78" s="443" t="str">
        <f t="shared" si="6"/>
        <v>ДФ ДСК Фонд на паричния пазар в евро</v>
      </c>
      <c r="B78" s="444" t="str">
        <f t="shared" si="7"/>
        <v>РГ-05-1575</v>
      </c>
      <c r="C78" s="445">
        <f t="shared" si="8"/>
        <v>43100</v>
      </c>
      <c r="D78" s="449" t="s">
        <v>799</v>
      </c>
      <c r="E78" s="452" t="s">
        <v>20</v>
      </c>
      <c r="F78" s="444" t="s">
        <v>828</v>
      </c>
      <c r="G78" s="448">
        <f>'2-OD'!C18</f>
        <v>813</v>
      </c>
    </row>
    <row r="79" spans="1:7" ht="15.75">
      <c r="A79" s="443" t="str">
        <f t="shared" si="6"/>
        <v>ДФ ДСК Фонд на паричния пазар в евро</v>
      </c>
      <c r="B79" s="444" t="str">
        <f t="shared" si="7"/>
        <v>РГ-05-1575</v>
      </c>
      <c r="C79" s="445">
        <f t="shared" si="8"/>
        <v>43100</v>
      </c>
      <c r="D79" s="449"/>
      <c r="E79" s="453" t="s">
        <v>114</v>
      </c>
      <c r="F79" s="444" t="s">
        <v>828</v>
      </c>
      <c r="G79" s="448">
        <f>'2-OD'!C19</f>
        <v>0</v>
      </c>
    </row>
    <row r="80" spans="1:7" ht="15.75">
      <c r="A80" s="443" t="str">
        <f t="shared" si="6"/>
        <v>ДФ ДСК Фонд на паричния пазар в евро</v>
      </c>
      <c r="B80" s="444" t="str">
        <f t="shared" si="7"/>
        <v>РГ-05-1575</v>
      </c>
      <c r="C80" s="445">
        <f t="shared" si="8"/>
        <v>43100</v>
      </c>
      <c r="D80" s="446" t="s">
        <v>800</v>
      </c>
      <c r="E80" s="451" t="s">
        <v>823</v>
      </c>
      <c r="F80" s="444" t="s">
        <v>828</v>
      </c>
      <c r="G80" s="448">
        <f>'2-OD'!C20</f>
        <v>0</v>
      </c>
    </row>
    <row r="81" spans="1:7" ht="15.75">
      <c r="A81" s="443" t="str">
        <f t="shared" si="6"/>
        <v>ДФ ДСК Фонд на паричния пазар в евро</v>
      </c>
      <c r="B81" s="444" t="str">
        <f t="shared" si="7"/>
        <v>РГ-05-1575</v>
      </c>
      <c r="C81" s="445">
        <f t="shared" si="8"/>
        <v>43100</v>
      </c>
      <c r="D81" s="446" t="s">
        <v>801</v>
      </c>
      <c r="E81" s="451" t="s">
        <v>122</v>
      </c>
      <c r="F81" s="444" t="s">
        <v>828</v>
      </c>
      <c r="G81" s="448">
        <f>'2-OD'!C21</f>
        <v>8199</v>
      </c>
    </row>
    <row r="82" spans="1:7" ht="15.75">
      <c r="A82" s="443"/>
      <c r="B82" s="444"/>
      <c r="C82" s="445"/>
      <c r="D82" s="446" t="s">
        <v>802</v>
      </c>
      <c r="E82" s="451" t="s">
        <v>21</v>
      </c>
      <c r="F82" s="444" t="s">
        <v>828</v>
      </c>
      <c r="G82" s="448">
        <f>'2-OD'!C22</f>
        <v>0</v>
      </c>
    </row>
    <row r="83" spans="1:7" ht="15.75">
      <c r="A83" s="443" t="str">
        <f aca="true" t="shared" si="9" ref="A83:A109">dfName</f>
        <v>ДФ ДСК Фонд на паричния пазар в евро</v>
      </c>
      <c r="B83" s="444" t="str">
        <f aca="true" t="shared" si="10" ref="B83:B109">dfRG</f>
        <v>РГ-05-1575</v>
      </c>
      <c r="C83" s="445">
        <f aca="true" t="shared" si="11" ref="C83:C109">EndDate</f>
        <v>43100</v>
      </c>
      <c r="D83" s="446" t="s">
        <v>803</v>
      </c>
      <c r="E83" s="451" t="s">
        <v>143</v>
      </c>
      <c r="F83" s="444" t="s">
        <v>828</v>
      </c>
      <c r="G83" s="448">
        <f>'2-OD'!C23</f>
        <v>0</v>
      </c>
    </row>
    <row r="84" spans="1:7" ht="15.75">
      <c r="A84" s="443" t="str">
        <f t="shared" si="9"/>
        <v>ДФ ДСК Фонд на паричния пазар в евро</v>
      </c>
      <c r="B84" s="444" t="str">
        <f t="shared" si="10"/>
        <v>РГ-05-1575</v>
      </c>
      <c r="C84" s="445">
        <f t="shared" si="11"/>
        <v>43100</v>
      </c>
      <c r="D84" s="446" t="s">
        <v>804</v>
      </c>
      <c r="E84" s="451" t="s">
        <v>22</v>
      </c>
      <c r="F84" s="444" t="s">
        <v>828</v>
      </c>
      <c r="G84" s="448">
        <f>'2-OD'!C24</f>
        <v>0</v>
      </c>
    </row>
    <row r="85" spans="1:7" ht="15.75">
      <c r="A85" s="443" t="str">
        <f t="shared" si="9"/>
        <v>ДФ ДСК Фонд на паричния пазар в евро</v>
      </c>
      <c r="B85" s="444" t="str">
        <f t="shared" si="10"/>
        <v>РГ-05-1575</v>
      </c>
      <c r="C85" s="445">
        <f t="shared" si="11"/>
        <v>43100</v>
      </c>
      <c r="D85" s="449" t="s">
        <v>805</v>
      </c>
      <c r="E85" s="452" t="s">
        <v>23</v>
      </c>
      <c r="F85" s="444" t="s">
        <v>828</v>
      </c>
      <c r="G85" s="448">
        <f>'2-OD'!C25</f>
        <v>8199</v>
      </c>
    </row>
    <row r="86" spans="1:7" ht="15.75">
      <c r="A86" s="443" t="str">
        <f t="shared" si="9"/>
        <v>ДФ ДСК Фонд на паричния пазар в евро</v>
      </c>
      <c r="B86" s="444" t="str">
        <f t="shared" si="10"/>
        <v>РГ-05-1575</v>
      </c>
      <c r="C86" s="445">
        <f t="shared" si="11"/>
        <v>43100</v>
      </c>
      <c r="D86" s="449" t="s">
        <v>806</v>
      </c>
      <c r="E86" s="453" t="s">
        <v>144</v>
      </c>
      <c r="F86" s="444" t="s">
        <v>828</v>
      </c>
      <c r="G86" s="448">
        <f>'2-OD'!C26</f>
        <v>9012</v>
      </c>
    </row>
    <row r="87" spans="1:7" ht="15.75">
      <c r="A87" s="443" t="str">
        <f t="shared" si="9"/>
        <v>ДФ ДСК Фонд на паричния пазар в евро</v>
      </c>
      <c r="B87" s="444" t="str">
        <f t="shared" si="10"/>
        <v>РГ-05-1575</v>
      </c>
      <c r="C87" s="445">
        <f t="shared" si="11"/>
        <v>43100</v>
      </c>
      <c r="D87" s="449" t="s">
        <v>807</v>
      </c>
      <c r="E87" s="453" t="s">
        <v>824</v>
      </c>
      <c r="F87" s="444" t="s">
        <v>828</v>
      </c>
      <c r="G87" s="448">
        <f>'2-OD'!C27</f>
        <v>3632</v>
      </c>
    </row>
    <row r="88" spans="1:7" ht="15.75">
      <c r="A88" s="443" t="str">
        <f t="shared" si="9"/>
        <v>ДФ ДСК Фонд на паричния пазар в евро</v>
      </c>
      <c r="B88" s="444" t="str">
        <f t="shared" si="10"/>
        <v>РГ-05-1575</v>
      </c>
      <c r="C88" s="445">
        <f t="shared" si="11"/>
        <v>43100</v>
      </c>
      <c r="D88" s="449" t="s">
        <v>808</v>
      </c>
      <c r="E88" s="453" t="s">
        <v>145</v>
      </c>
      <c r="F88" s="444" t="s">
        <v>828</v>
      </c>
      <c r="G88" s="448">
        <f>'2-OD'!C28</f>
        <v>0</v>
      </c>
    </row>
    <row r="89" spans="1:7" ht="15.75">
      <c r="A89" s="443" t="str">
        <f t="shared" si="9"/>
        <v>ДФ ДСК Фонд на паричния пазар в евро</v>
      </c>
      <c r="B89" s="444" t="str">
        <f t="shared" si="10"/>
        <v>РГ-05-1575</v>
      </c>
      <c r="C89" s="445">
        <f t="shared" si="11"/>
        <v>43100</v>
      </c>
      <c r="D89" s="449" t="s">
        <v>809</v>
      </c>
      <c r="E89" s="453" t="s">
        <v>146</v>
      </c>
      <c r="F89" s="444" t="s">
        <v>828</v>
      </c>
      <c r="G89" s="448">
        <f>'2-OD'!C29</f>
        <v>3632</v>
      </c>
    </row>
    <row r="90" spans="1:7" ht="15.75">
      <c r="A90" s="443" t="str">
        <f t="shared" si="9"/>
        <v>ДФ ДСК Фонд на паричния пазар в евро</v>
      </c>
      <c r="B90" s="444" t="str">
        <f t="shared" si="10"/>
        <v>РГ-05-1575</v>
      </c>
      <c r="C90" s="445">
        <f t="shared" si="11"/>
        <v>43100</v>
      </c>
      <c r="D90" s="449" t="s">
        <v>810</v>
      </c>
      <c r="E90" s="453" t="s">
        <v>826</v>
      </c>
      <c r="F90" s="444" t="s">
        <v>828</v>
      </c>
      <c r="G90" s="448">
        <f>'2-OD'!C30</f>
        <v>12644</v>
      </c>
    </row>
    <row r="91" spans="1:7" ht="15.75">
      <c r="A91" s="454" t="str">
        <f t="shared" si="9"/>
        <v>ДФ ДСК Фонд на паричния пазар в евро</v>
      </c>
      <c r="B91" s="455" t="str">
        <f t="shared" si="10"/>
        <v>РГ-05-1575</v>
      </c>
      <c r="C91" s="456">
        <f t="shared" si="11"/>
        <v>43100</v>
      </c>
      <c r="D91" s="457"/>
      <c r="E91" s="458" t="s">
        <v>17</v>
      </c>
      <c r="F91" s="455" t="s">
        <v>829</v>
      </c>
      <c r="G91" s="459">
        <f>'2-OD'!G10</f>
        <v>0</v>
      </c>
    </row>
    <row r="92" spans="1:7" ht="15.75">
      <c r="A92" s="454" t="str">
        <f t="shared" si="9"/>
        <v>ДФ ДСК Фонд на паричния пазар в евро</v>
      </c>
      <c r="B92" s="455" t="str">
        <f t="shared" si="10"/>
        <v>РГ-05-1575</v>
      </c>
      <c r="C92" s="456">
        <f t="shared" si="11"/>
        <v>43100</v>
      </c>
      <c r="D92" s="460"/>
      <c r="E92" s="461" t="s">
        <v>37</v>
      </c>
      <c r="F92" s="455" t="s">
        <v>829</v>
      </c>
      <c r="G92" s="459">
        <f>'2-OD'!G11</f>
        <v>0</v>
      </c>
    </row>
    <row r="93" spans="1:7" ht="15.75">
      <c r="A93" s="454" t="str">
        <f t="shared" si="9"/>
        <v>ДФ ДСК Фонд на паричния пазар в евро</v>
      </c>
      <c r="B93" s="455" t="str">
        <f t="shared" si="10"/>
        <v>РГ-05-1575</v>
      </c>
      <c r="C93" s="456">
        <f t="shared" si="11"/>
        <v>43100</v>
      </c>
      <c r="D93" s="457" t="s">
        <v>811</v>
      </c>
      <c r="E93" s="462" t="s">
        <v>38</v>
      </c>
      <c r="F93" s="455" t="s">
        <v>829</v>
      </c>
      <c r="G93" s="459">
        <f>'2-OD'!G12</f>
        <v>0</v>
      </c>
    </row>
    <row r="94" spans="1:7" ht="31.5">
      <c r="A94" s="454" t="str">
        <f t="shared" si="9"/>
        <v>ДФ ДСК Фонд на паричния пазар в евро</v>
      </c>
      <c r="B94" s="455" t="str">
        <f t="shared" si="10"/>
        <v>РГ-05-1575</v>
      </c>
      <c r="C94" s="456">
        <f t="shared" si="11"/>
        <v>43100</v>
      </c>
      <c r="D94" s="457" t="s">
        <v>812</v>
      </c>
      <c r="E94" s="462" t="s">
        <v>939</v>
      </c>
      <c r="F94" s="455" t="s">
        <v>829</v>
      </c>
      <c r="G94" s="459">
        <f>'2-OD'!G13</f>
        <v>0</v>
      </c>
    </row>
    <row r="95" spans="1:7" ht="31.5">
      <c r="A95" s="454" t="str">
        <f t="shared" si="9"/>
        <v>ДФ ДСК Фонд на паричния пазар в евро</v>
      </c>
      <c r="B95" s="455" t="str">
        <f t="shared" si="10"/>
        <v>РГ-05-1575</v>
      </c>
      <c r="C95" s="456">
        <f t="shared" si="11"/>
        <v>43100</v>
      </c>
      <c r="D95" s="457" t="s">
        <v>813</v>
      </c>
      <c r="E95" s="462" t="s">
        <v>940</v>
      </c>
      <c r="F95" s="455" t="s">
        <v>829</v>
      </c>
      <c r="G95" s="459">
        <f>'2-OD'!G14</f>
        <v>0</v>
      </c>
    </row>
    <row r="96" spans="1:7" ht="15.75">
      <c r="A96" s="454" t="str">
        <f t="shared" si="9"/>
        <v>ДФ ДСК Фонд на паричния пазар в евро</v>
      </c>
      <c r="B96" s="455" t="str">
        <f t="shared" si="10"/>
        <v>РГ-05-1575</v>
      </c>
      <c r="C96" s="456">
        <f t="shared" si="11"/>
        <v>43100</v>
      </c>
      <c r="D96" s="457" t="s">
        <v>814</v>
      </c>
      <c r="E96" s="462" t="s">
        <v>941</v>
      </c>
      <c r="F96" s="455" t="s">
        <v>829</v>
      </c>
      <c r="G96" s="459">
        <f>'2-OD'!G15</f>
        <v>1</v>
      </c>
    </row>
    <row r="97" spans="1:7" ht="15.75">
      <c r="A97" s="454" t="str">
        <f t="shared" si="9"/>
        <v>ДФ ДСК Фонд на паричния пазар в евро</v>
      </c>
      <c r="B97" s="455" t="str">
        <f t="shared" si="10"/>
        <v>РГ-05-1575</v>
      </c>
      <c r="C97" s="456">
        <f t="shared" si="11"/>
        <v>43100</v>
      </c>
      <c r="D97" s="457" t="s">
        <v>815</v>
      </c>
      <c r="E97" s="463" t="s">
        <v>942</v>
      </c>
      <c r="F97" s="455" t="s">
        <v>829</v>
      </c>
      <c r="G97" s="459">
        <f>'2-OD'!G16</f>
        <v>12643</v>
      </c>
    </row>
    <row r="98" spans="1:7" ht="15.75">
      <c r="A98" s="454" t="str">
        <f t="shared" si="9"/>
        <v>ДФ ДСК Фонд на паричния пазар в евро</v>
      </c>
      <c r="B98" s="455" t="str">
        <f t="shared" si="10"/>
        <v>РГ-05-1575</v>
      </c>
      <c r="C98" s="456">
        <f t="shared" si="11"/>
        <v>43100</v>
      </c>
      <c r="D98" s="457" t="s">
        <v>816</v>
      </c>
      <c r="E98" s="462" t="s">
        <v>943</v>
      </c>
      <c r="F98" s="455" t="s">
        <v>829</v>
      </c>
      <c r="G98" s="459">
        <f>'2-OD'!G17</f>
        <v>0</v>
      </c>
    </row>
    <row r="99" spans="1:7" ht="15.75">
      <c r="A99" s="454" t="str">
        <f t="shared" si="9"/>
        <v>ДФ ДСК Фонд на паричния пазар в евро</v>
      </c>
      <c r="B99" s="455" t="str">
        <f t="shared" si="10"/>
        <v>РГ-05-1575</v>
      </c>
      <c r="C99" s="456">
        <f t="shared" si="11"/>
        <v>43100</v>
      </c>
      <c r="D99" s="460" t="s">
        <v>817</v>
      </c>
      <c r="E99" s="464" t="s">
        <v>20</v>
      </c>
      <c r="F99" s="455" t="s">
        <v>829</v>
      </c>
      <c r="G99" s="459">
        <f>'2-OD'!G18</f>
        <v>12644</v>
      </c>
    </row>
    <row r="100" spans="1:7" ht="15.75">
      <c r="A100" s="454" t="str">
        <f t="shared" si="9"/>
        <v>ДФ ДСК Фонд на паричния пазар в евро</v>
      </c>
      <c r="B100" s="455" t="str">
        <f t="shared" si="10"/>
        <v>РГ-05-1575</v>
      </c>
      <c r="C100" s="456">
        <f t="shared" si="11"/>
        <v>43100</v>
      </c>
      <c r="D100" s="460"/>
      <c r="E100" s="465" t="s">
        <v>39</v>
      </c>
      <c r="F100" s="455" t="s">
        <v>829</v>
      </c>
      <c r="G100" s="459">
        <f>'2-OD'!G19</f>
        <v>0</v>
      </c>
    </row>
    <row r="101" spans="1:7" ht="15.75">
      <c r="A101" s="454" t="str">
        <f t="shared" si="9"/>
        <v>ДФ ДСК Фонд на паричния пазар в евро</v>
      </c>
      <c r="B101" s="455" t="str">
        <f t="shared" si="10"/>
        <v>РГ-05-1575</v>
      </c>
      <c r="C101" s="456">
        <f t="shared" si="11"/>
        <v>43100</v>
      </c>
      <c r="D101" s="460" t="s">
        <v>818</v>
      </c>
      <c r="E101" s="464" t="s">
        <v>23</v>
      </c>
      <c r="F101" s="455" t="s">
        <v>829</v>
      </c>
      <c r="G101" s="459">
        <f>'2-OD'!G25</f>
        <v>0</v>
      </c>
    </row>
    <row r="102" spans="1:7" ht="15.75">
      <c r="A102" s="454" t="str">
        <f t="shared" si="9"/>
        <v>ДФ ДСК Фонд на паричния пазар в евро</v>
      </c>
      <c r="B102" s="455" t="str">
        <f t="shared" si="10"/>
        <v>РГ-05-1575</v>
      </c>
      <c r="C102" s="456">
        <f t="shared" si="11"/>
        <v>43100</v>
      </c>
      <c r="D102" s="460" t="s">
        <v>819</v>
      </c>
      <c r="E102" s="465" t="s">
        <v>40</v>
      </c>
      <c r="F102" s="455" t="s">
        <v>829</v>
      </c>
      <c r="G102" s="459">
        <f>'2-OD'!G26</f>
        <v>12644</v>
      </c>
    </row>
    <row r="103" spans="1:7" ht="15.75">
      <c r="A103" s="454" t="str">
        <f t="shared" si="9"/>
        <v>ДФ ДСК Фонд на паричния пазар в евро</v>
      </c>
      <c r="B103" s="455" t="str">
        <f t="shared" si="10"/>
        <v>РГ-05-1575</v>
      </c>
      <c r="C103" s="456">
        <f t="shared" si="11"/>
        <v>43100</v>
      </c>
      <c r="D103" s="460" t="s">
        <v>820</v>
      </c>
      <c r="E103" s="465" t="s">
        <v>825</v>
      </c>
      <c r="F103" s="455" t="s">
        <v>829</v>
      </c>
      <c r="G103" s="459">
        <f>'2-OD'!G27</f>
        <v>0</v>
      </c>
    </row>
    <row r="104" spans="1:7" ht="15.75">
      <c r="A104" s="454" t="str">
        <f t="shared" si="9"/>
        <v>ДФ ДСК Фонд на паричния пазар в евро</v>
      </c>
      <c r="B104" s="455" t="str">
        <f t="shared" si="10"/>
        <v>РГ-05-1575</v>
      </c>
      <c r="C104" s="456">
        <f t="shared" si="11"/>
        <v>43100</v>
      </c>
      <c r="D104" s="460"/>
      <c r="E104" s="465"/>
      <c r="F104" s="455" t="s">
        <v>829</v>
      </c>
      <c r="G104" s="459">
        <f>'2-OD'!G28</f>
        <v>0</v>
      </c>
    </row>
    <row r="105" spans="1:7" ht="15.75">
      <c r="A105" s="454" t="str">
        <f t="shared" si="9"/>
        <v>ДФ ДСК Фонд на паричния пазар в евро</v>
      </c>
      <c r="B105" s="455" t="str">
        <f t="shared" si="10"/>
        <v>РГ-05-1575</v>
      </c>
      <c r="C105" s="456">
        <f t="shared" si="11"/>
        <v>43100</v>
      </c>
      <c r="D105" s="460" t="s">
        <v>821</v>
      </c>
      <c r="E105" s="465" t="s">
        <v>147</v>
      </c>
      <c r="F105" s="455" t="s">
        <v>829</v>
      </c>
      <c r="G105" s="459">
        <f>'2-OD'!G29</f>
        <v>0</v>
      </c>
    </row>
    <row r="106" spans="1:7" ht="15.75">
      <c r="A106" s="454" t="str">
        <f t="shared" si="9"/>
        <v>ДФ ДСК Фонд на паричния пазар в евро</v>
      </c>
      <c r="B106" s="455" t="str">
        <f t="shared" si="10"/>
        <v>РГ-05-1575</v>
      </c>
      <c r="C106" s="456">
        <f t="shared" si="11"/>
        <v>43100</v>
      </c>
      <c r="D106" s="460" t="s">
        <v>822</v>
      </c>
      <c r="E106" s="465" t="s">
        <v>827</v>
      </c>
      <c r="F106" s="455" t="s">
        <v>829</v>
      </c>
      <c r="G106" s="459">
        <f>'2-OD'!G30</f>
        <v>12644</v>
      </c>
    </row>
    <row r="107" spans="1:7" ht="15.75">
      <c r="A107" s="466" t="str">
        <f t="shared" si="9"/>
        <v>ДФ ДСК Фонд на паричния пазар в евро</v>
      </c>
      <c r="B107" s="467" t="str">
        <f t="shared" si="10"/>
        <v>РГ-05-1575</v>
      </c>
      <c r="C107" s="468">
        <f t="shared" si="11"/>
        <v>43100</v>
      </c>
      <c r="D107" s="469"/>
      <c r="E107" s="470" t="s">
        <v>988</v>
      </c>
      <c r="F107" s="467" t="s">
        <v>1369</v>
      </c>
      <c r="G107" s="471">
        <f>'3-OPP'!E12</f>
        <v>0</v>
      </c>
    </row>
    <row r="108" spans="1:7" ht="31.5">
      <c r="A108" s="466" t="str">
        <f t="shared" si="9"/>
        <v>ДФ ДСК Фонд на паричния пазар в евро</v>
      </c>
      <c r="B108" s="467" t="str">
        <f t="shared" si="10"/>
        <v>РГ-05-1575</v>
      </c>
      <c r="C108" s="468">
        <f t="shared" si="11"/>
        <v>43100</v>
      </c>
      <c r="D108" s="469" t="s">
        <v>830</v>
      </c>
      <c r="E108" s="472" t="s">
        <v>989</v>
      </c>
      <c r="F108" s="467" t="s">
        <v>1369</v>
      </c>
      <c r="G108" s="471">
        <f>'3-OPP'!E13</f>
        <v>965210</v>
      </c>
    </row>
    <row r="109" spans="1:7" ht="31.5">
      <c r="A109" s="466" t="str">
        <f t="shared" si="9"/>
        <v>ДФ ДСК Фонд на паричния пазар в евро</v>
      </c>
      <c r="B109" s="467" t="str">
        <f t="shared" si="10"/>
        <v>РГ-05-1575</v>
      </c>
      <c r="C109" s="468">
        <f t="shared" si="11"/>
        <v>43100</v>
      </c>
      <c r="D109" s="469" t="s">
        <v>831</v>
      </c>
      <c r="E109" s="472" t="s">
        <v>957</v>
      </c>
      <c r="F109" s="467" t="s">
        <v>1369</v>
      </c>
      <c r="G109" s="471">
        <f>'3-OPP'!E14</f>
        <v>0</v>
      </c>
    </row>
    <row r="110" spans="1:7" ht="15.75">
      <c r="A110" s="466" t="str">
        <f aca="true" t="shared" si="12" ref="A110:A141">dfName</f>
        <v>ДФ ДСК Фонд на паричния пазар в евро</v>
      </c>
      <c r="B110" s="467" t="str">
        <f aca="true" t="shared" si="13" ref="B110:B141">dfRG</f>
        <v>РГ-05-1575</v>
      </c>
      <c r="C110" s="468">
        <f aca="true" t="shared" si="14" ref="C110:C141">EndDate</f>
        <v>43100</v>
      </c>
      <c r="D110" s="469" t="s">
        <v>832</v>
      </c>
      <c r="E110" s="473" t="s">
        <v>63</v>
      </c>
      <c r="F110" s="467" t="s">
        <v>1369</v>
      </c>
      <c r="G110" s="471">
        <f>'3-OPP'!E15</f>
        <v>0</v>
      </c>
    </row>
    <row r="111" spans="1:7" ht="15.75">
      <c r="A111" s="466" t="str">
        <f t="shared" si="12"/>
        <v>ДФ ДСК Фонд на паричния пазар в евро</v>
      </c>
      <c r="B111" s="467" t="str">
        <f t="shared" si="13"/>
        <v>РГ-05-1575</v>
      </c>
      <c r="C111" s="468">
        <f t="shared" si="14"/>
        <v>43100</v>
      </c>
      <c r="D111" s="469" t="s">
        <v>833</v>
      </c>
      <c r="E111" s="474" t="s">
        <v>958</v>
      </c>
      <c r="F111" s="467" t="s">
        <v>1369</v>
      </c>
      <c r="G111" s="471">
        <f>'3-OPP'!E16</f>
        <v>0</v>
      </c>
    </row>
    <row r="112" spans="1:7" ht="15.75">
      <c r="A112" s="466" t="str">
        <f t="shared" si="12"/>
        <v>ДФ ДСК Фонд на паричния пазар в евро</v>
      </c>
      <c r="B112" s="467" t="str">
        <f t="shared" si="13"/>
        <v>РГ-05-1575</v>
      </c>
      <c r="C112" s="468">
        <f t="shared" si="14"/>
        <v>43100</v>
      </c>
      <c r="D112" s="469" t="s">
        <v>834</v>
      </c>
      <c r="E112" s="474" t="s">
        <v>990</v>
      </c>
      <c r="F112" s="467" t="s">
        <v>1369</v>
      </c>
      <c r="G112" s="471">
        <f>'3-OPP'!E17</f>
        <v>0</v>
      </c>
    </row>
    <row r="113" spans="1:7" ht="15.75">
      <c r="A113" s="466" t="str">
        <f t="shared" si="12"/>
        <v>ДФ ДСК Фонд на паричния пазар в евро</v>
      </c>
      <c r="B113" s="467" t="str">
        <f t="shared" si="13"/>
        <v>РГ-05-1575</v>
      </c>
      <c r="C113" s="468">
        <f t="shared" si="14"/>
        <v>43100</v>
      </c>
      <c r="D113" s="469" t="s">
        <v>835</v>
      </c>
      <c r="E113" s="472" t="s">
        <v>986</v>
      </c>
      <c r="F113" s="467" t="s">
        <v>1369</v>
      </c>
      <c r="G113" s="471">
        <f>'3-OPP'!E18</f>
        <v>0</v>
      </c>
    </row>
    <row r="114" spans="1:7" ht="31.5">
      <c r="A114" s="466" t="str">
        <f t="shared" si="12"/>
        <v>ДФ ДСК Фонд на паричния пазар в евро</v>
      </c>
      <c r="B114" s="467" t="str">
        <f t="shared" si="13"/>
        <v>РГ-05-1575</v>
      </c>
      <c r="C114" s="468">
        <f t="shared" si="14"/>
        <v>43100</v>
      </c>
      <c r="D114" s="475" t="s">
        <v>836</v>
      </c>
      <c r="E114" s="470" t="s">
        <v>987</v>
      </c>
      <c r="F114" s="467" t="s">
        <v>1369</v>
      </c>
      <c r="G114" s="471">
        <f>'3-OPP'!E19</f>
        <v>965210</v>
      </c>
    </row>
    <row r="115" spans="1:7" ht="15.75">
      <c r="A115" s="466" t="str">
        <f t="shared" si="12"/>
        <v>ДФ ДСК Фонд на паричния пазар в евро</v>
      </c>
      <c r="B115" s="467" t="str">
        <f t="shared" si="13"/>
        <v>РГ-05-1575</v>
      </c>
      <c r="C115" s="468">
        <f t="shared" si="14"/>
        <v>43100</v>
      </c>
      <c r="D115" s="469"/>
      <c r="E115" s="470" t="s">
        <v>123</v>
      </c>
      <c r="F115" s="467" t="s">
        <v>1369</v>
      </c>
      <c r="G115" s="471">
        <f>'3-OPP'!E20</f>
        <v>0</v>
      </c>
    </row>
    <row r="116" spans="1:7" ht="31.5">
      <c r="A116" s="466" t="str">
        <f t="shared" si="12"/>
        <v>ДФ ДСК Фонд на паричния пазар в евро</v>
      </c>
      <c r="B116" s="467" t="str">
        <f t="shared" si="13"/>
        <v>РГ-05-1575</v>
      </c>
      <c r="C116" s="468">
        <f t="shared" si="14"/>
        <v>43100</v>
      </c>
      <c r="D116" s="469" t="s">
        <v>837</v>
      </c>
      <c r="E116" s="472" t="s">
        <v>959</v>
      </c>
      <c r="F116" s="467" t="s">
        <v>1369</v>
      </c>
      <c r="G116" s="471">
        <f>'3-OPP'!E21</f>
        <v>-85</v>
      </c>
    </row>
    <row r="117" spans="1:7" ht="31.5">
      <c r="A117" s="466" t="str">
        <f t="shared" si="12"/>
        <v>ДФ ДСК Фонд на паричния пазар в евро</v>
      </c>
      <c r="B117" s="467" t="str">
        <f t="shared" si="13"/>
        <v>РГ-05-1575</v>
      </c>
      <c r="C117" s="468">
        <f t="shared" si="14"/>
        <v>43100</v>
      </c>
      <c r="D117" s="469" t="s">
        <v>838</v>
      </c>
      <c r="E117" s="472" t="s">
        <v>960</v>
      </c>
      <c r="F117" s="467" t="s">
        <v>1369</v>
      </c>
      <c r="G117" s="471">
        <f>'3-OPP'!E22</f>
        <v>0</v>
      </c>
    </row>
    <row r="118" spans="1:7" ht="15.75">
      <c r="A118" s="466" t="str">
        <f t="shared" si="12"/>
        <v>ДФ ДСК Фонд на паричния пазар в евро</v>
      </c>
      <c r="B118" s="467" t="str">
        <f t="shared" si="13"/>
        <v>РГ-05-1575</v>
      </c>
      <c r="C118" s="468">
        <f t="shared" si="14"/>
        <v>43100</v>
      </c>
      <c r="D118" s="469" t="s">
        <v>839</v>
      </c>
      <c r="E118" s="472" t="s">
        <v>961</v>
      </c>
      <c r="F118" s="467" t="s">
        <v>1369</v>
      </c>
      <c r="G118" s="471">
        <f>'3-OPP'!E23</f>
        <v>18790</v>
      </c>
    </row>
    <row r="119" spans="1:7" ht="15.75">
      <c r="A119" s="466" t="str">
        <f t="shared" si="12"/>
        <v>ДФ ДСК Фонд на паричния пазар в евро</v>
      </c>
      <c r="B119" s="467" t="str">
        <f t="shared" si="13"/>
        <v>РГ-05-1575</v>
      </c>
      <c r="C119" s="468">
        <f t="shared" si="14"/>
        <v>43100</v>
      </c>
      <c r="D119" s="469" t="s">
        <v>840</v>
      </c>
      <c r="E119" s="472" t="s">
        <v>962</v>
      </c>
      <c r="F119" s="467" t="s">
        <v>1369</v>
      </c>
      <c r="G119" s="471">
        <f>'3-OPP'!E24</f>
        <v>0</v>
      </c>
    </row>
    <row r="120" spans="1:7" ht="15.75">
      <c r="A120" s="466" t="str">
        <f t="shared" si="12"/>
        <v>ДФ ДСК Фонд на паричния пазар в евро</v>
      </c>
      <c r="B120" s="467" t="str">
        <f t="shared" si="13"/>
        <v>РГ-05-1575</v>
      </c>
      <c r="C120" s="468">
        <f t="shared" si="14"/>
        <v>43100</v>
      </c>
      <c r="D120" s="469" t="s">
        <v>841</v>
      </c>
      <c r="E120" s="474" t="s">
        <v>963</v>
      </c>
      <c r="F120" s="467" t="s">
        <v>1369</v>
      </c>
      <c r="G120" s="471">
        <f>'3-OPP'!E25</f>
        <v>-4821</v>
      </c>
    </row>
    <row r="121" spans="1:7" ht="15.75">
      <c r="A121" s="466" t="str">
        <f t="shared" si="12"/>
        <v>ДФ ДСК Фонд на паричния пазар в евро</v>
      </c>
      <c r="B121" s="467" t="str">
        <f t="shared" si="13"/>
        <v>РГ-05-1575</v>
      </c>
      <c r="C121" s="468">
        <f t="shared" si="14"/>
        <v>43100</v>
      </c>
      <c r="D121" s="469" t="s">
        <v>842</v>
      </c>
      <c r="E121" s="474" t="s">
        <v>964</v>
      </c>
      <c r="F121" s="467" t="s">
        <v>1369</v>
      </c>
      <c r="G121" s="471">
        <f>'3-OPP'!E26</f>
        <v>-4295</v>
      </c>
    </row>
    <row r="122" spans="1:7" ht="15.75">
      <c r="A122" s="466" t="str">
        <f t="shared" si="12"/>
        <v>ДФ ДСК Фонд на паричния пазар в евро</v>
      </c>
      <c r="B122" s="467" t="str">
        <f t="shared" si="13"/>
        <v>РГ-05-1575</v>
      </c>
      <c r="C122" s="468">
        <f t="shared" si="14"/>
        <v>43100</v>
      </c>
      <c r="D122" s="469" t="s">
        <v>843</v>
      </c>
      <c r="E122" s="474" t="s">
        <v>965</v>
      </c>
      <c r="F122" s="467" t="s">
        <v>1369</v>
      </c>
      <c r="G122" s="471">
        <f>'3-OPP'!E27</f>
        <v>0</v>
      </c>
    </row>
    <row r="123" spans="1:7" ht="15.75">
      <c r="A123" s="466" t="str">
        <f t="shared" si="12"/>
        <v>ДФ ДСК Фонд на паричния пазар в евро</v>
      </c>
      <c r="B123" s="467" t="str">
        <f t="shared" si="13"/>
        <v>РГ-05-1575</v>
      </c>
      <c r="C123" s="468">
        <f t="shared" si="14"/>
        <v>43100</v>
      </c>
      <c r="D123" s="469" t="s">
        <v>844</v>
      </c>
      <c r="E123" s="472" t="s">
        <v>966</v>
      </c>
      <c r="F123" s="467" t="s">
        <v>1369</v>
      </c>
      <c r="G123" s="471">
        <f>'3-OPP'!E28</f>
        <v>0</v>
      </c>
    </row>
    <row r="124" spans="1:7" ht="31.5">
      <c r="A124" s="466" t="str">
        <f t="shared" si="12"/>
        <v>ДФ ДСК Фонд на паричния пазар в евро</v>
      </c>
      <c r="B124" s="467" t="str">
        <f t="shared" si="13"/>
        <v>РГ-05-1575</v>
      </c>
      <c r="C124" s="468">
        <f t="shared" si="14"/>
        <v>43100</v>
      </c>
      <c r="D124" s="475" t="s">
        <v>845</v>
      </c>
      <c r="E124" s="470" t="s">
        <v>115</v>
      </c>
      <c r="F124" s="467" t="s">
        <v>1369</v>
      </c>
      <c r="G124" s="471">
        <f>'3-OPP'!E29</f>
        <v>9589</v>
      </c>
    </row>
    <row r="125" spans="1:7" ht="15.75">
      <c r="A125" s="466" t="str">
        <f t="shared" si="12"/>
        <v>ДФ ДСК Фонд на паричния пазар в евро</v>
      </c>
      <c r="B125" s="467" t="str">
        <f t="shared" si="13"/>
        <v>РГ-05-1575</v>
      </c>
      <c r="C125" s="468">
        <f t="shared" si="14"/>
        <v>43100</v>
      </c>
      <c r="D125" s="469"/>
      <c r="E125" s="470" t="s">
        <v>124</v>
      </c>
      <c r="F125" s="467" t="s">
        <v>1369</v>
      </c>
      <c r="G125" s="471">
        <f>'3-OPP'!E30</f>
        <v>0</v>
      </c>
    </row>
    <row r="126" spans="1:7" ht="15.75">
      <c r="A126" s="466" t="str">
        <f t="shared" si="12"/>
        <v>ДФ ДСК Фонд на паричния пазар в евро</v>
      </c>
      <c r="B126" s="467" t="str">
        <f t="shared" si="13"/>
        <v>РГ-05-1575</v>
      </c>
      <c r="C126" s="468">
        <f t="shared" si="14"/>
        <v>43100</v>
      </c>
      <c r="D126" s="469" t="s">
        <v>846</v>
      </c>
      <c r="E126" s="472" t="s">
        <v>967</v>
      </c>
      <c r="F126" s="467" t="s">
        <v>1369</v>
      </c>
      <c r="G126" s="471">
        <f>'3-OPP'!E31</f>
        <v>0</v>
      </c>
    </row>
    <row r="127" spans="1:7" ht="15.75">
      <c r="A127" s="466" t="str">
        <f t="shared" si="12"/>
        <v>ДФ ДСК Фонд на паричния пазар в евро</v>
      </c>
      <c r="B127" s="467" t="str">
        <f t="shared" si="13"/>
        <v>РГ-05-1575</v>
      </c>
      <c r="C127" s="468">
        <f t="shared" si="14"/>
        <v>43100</v>
      </c>
      <c r="D127" s="469" t="s">
        <v>847</v>
      </c>
      <c r="E127" s="472" t="s">
        <v>968</v>
      </c>
      <c r="F127" s="467" t="s">
        <v>1369</v>
      </c>
      <c r="G127" s="471">
        <f>'3-OPP'!E32</f>
        <v>0</v>
      </c>
    </row>
    <row r="128" spans="1:7" ht="15.75">
      <c r="A128" s="466" t="str">
        <f t="shared" si="12"/>
        <v>ДФ ДСК Фонд на паричния пазар в евро</v>
      </c>
      <c r="B128" s="467" t="str">
        <f t="shared" si="13"/>
        <v>РГ-05-1575</v>
      </c>
      <c r="C128" s="468">
        <f t="shared" si="14"/>
        <v>43100</v>
      </c>
      <c r="D128" s="469" t="s">
        <v>848</v>
      </c>
      <c r="E128" s="472" t="s">
        <v>969</v>
      </c>
      <c r="F128" s="467" t="s">
        <v>1369</v>
      </c>
      <c r="G128" s="471">
        <f>'3-OPP'!E33</f>
        <v>0</v>
      </c>
    </row>
    <row r="129" spans="1:7" ht="15.75">
      <c r="A129" s="466" t="str">
        <f t="shared" si="12"/>
        <v>ДФ ДСК Фонд на паричния пазар в евро</v>
      </c>
      <c r="B129" s="467" t="str">
        <f t="shared" si="13"/>
        <v>РГ-05-1575</v>
      </c>
      <c r="C129" s="468">
        <f t="shared" si="14"/>
        <v>43100</v>
      </c>
      <c r="D129" s="469" t="s">
        <v>849</v>
      </c>
      <c r="E129" s="472" t="s">
        <v>970</v>
      </c>
      <c r="F129" s="467" t="s">
        <v>1369</v>
      </c>
      <c r="G129" s="471">
        <f>'3-OPP'!E34</f>
        <v>0</v>
      </c>
    </row>
    <row r="130" spans="1:7" ht="31.5">
      <c r="A130" s="466" t="str">
        <f t="shared" si="12"/>
        <v>ДФ ДСК Фонд на паричния пазар в евро</v>
      </c>
      <c r="B130" s="467" t="str">
        <f t="shared" si="13"/>
        <v>РГ-05-1575</v>
      </c>
      <c r="C130" s="468">
        <f t="shared" si="14"/>
        <v>43100</v>
      </c>
      <c r="D130" s="469" t="s">
        <v>850</v>
      </c>
      <c r="E130" s="472" t="s">
        <v>971</v>
      </c>
      <c r="F130" s="467" t="s">
        <v>1369</v>
      </c>
      <c r="G130" s="471">
        <f>'3-OPP'!E35</f>
        <v>0</v>
      </c>
    </row>
    <row r="131" spans="1:7" ht="31.5">
      <c r="A131" s="466" t="str">
        <f t="shared" si="12"/>
        <v>ДФ ДСК Фонд на паричния пазар в евро</v>
      </c>
      <c r="B131" s="467" t="str">
        <f t="shared" si="13"/>
        <v>РГ-05-1575</v>
      </c>
      <c r="C131" s="468">
        <f t="shared" si="14"/>
        <v>43100</v>
      </c>
      <c r="D131" s="475" t="s">
        <v>851</v>
      </c>
      <c r="E131" s="470" t="s">
        <v>148</v>
      </c>
      <c r="F131" s="467" t="s">
        <v>1369</v>
      </c>
      <c r="G131" s="471">
        <f>'3-OPP'!E36</f>
        <v>0</v>
      </c>
    </row>
    <row r="132" spans="1:7" ht="31.5">
      <c r="A132" s="466" t="str">
        <f t="shared" si="12"/>
        <v>ДФ ДСК Фонд на паричния пазар в евро</v>
      </c>
      <c r="B132" s="467" t="str">
        <f t="shared" si="13"/>
        <v>РГ-05-1575</v>
      </c>
      <c r="C132" s="468">
        <f t="shared" si="14"/>
        <v>43100</v>
      </c>
      <c r="D132" s="475" t="s">
        <v>852</v>
      </c>
      <c r="E132" s="470" t="s">
        <v>62</v>
      </c>
      <c r="F132" s="467" t="s">
        <v>1369</v>
      </c>
      <c r="G132" s="471">
        <f>'3-OPP'!E37</f>
        <v>974799</v>
      </c>
    </row>
    <row r="133" spans="1:7" ht="31.5">
      <c r="A133" s="466" t="str">
        <f t="shared" si="12"/>
        <v>ДФ ДСК Фонд на паричния пазар в евро</v>
      </c>
      <c r="B133" s="467" t="str">
        <f t="shared" si="13"/>
        <v>РГ-05-1575</v>
      </c>
      <c r="C133" s="468">
        <f t="shared" si="14"/>
        <v>43100</v>
      </c>
      <c r="D133" s="475" t="s">
        <v>853</v>
      </c>
      <c r="E133" s="470" t="s">
        <v>984</v>
      </c>
      <c r="F133" s="467" t="s">
        <v>1369</v>
      </c>
      <c r="G133" s="471">
        <f>'3-OPP'!E38</f>
        <v>11372642</v>
      </c>
    </row>
    <row r="134" spans="1:7" ht="31.5">
      <c r="A134" s="466" t="str">
        <f t="shared" si="12"/>
        <v>ДФ ДСК Фонд на паричния пазар в евро</v>
      </c>
      <c r="B134" s="467" t="str">
        <f t="shared" si="13"/>
        <v>РГ-05-1575</v>
      </c>
      <c r="C134" s="468">
        <f t="shared" si="14"/>
        <v>43100</v>
      </c>
      <c r="D134" s="475" t="s">
        <v>854</v>
      </c>
      <c r="E134" s="470" t="s">
        <v>985</v>
      </c>
      <c r="F134" s="467" t="s">
        <v>1369</v>
      </c>
      <c r="G134" s="471">
        <f>'3-OPP'!E39</f>
        <v>12347441</v>
      </c>
    </row>
    <row r="135" spans="1:7" ht="15.75">
      <c r="A135" s="466" t="str">
        <f t="shared" si="12"/>
        <v>ДФ ДСК Фонд на паричния пазар в евро</v>
      </c>
      <c r="B135" s="467" t="str">
        <f t="shared" si="13"/>
        <v>РГ-05-1575</v>
      </c>
      <c r="C135" s="468">
        <f t="shared" si="14"/>
        <v>43100</v>
      </c>
      <c r="D135" s="469" t="s">
        <v>855</v>
      </c>
      <c r="E135" s="473" t="s">
        <v>91</v>
      </c>
      <c r="F135" s="467" t="s">
        <v>1369</v>
      </c>
      <c r="G135" s="471">
        <f>'3-OPP'!E40</f>
        <v>4272563</v>
      </c>
    </row>
    <row r="136" spans="1:7" ht="31.5">
      <c r="A136" s="454" t="str">
        <f t="shared" si="12"/>
        <v>ДФ ДСК Фонд на паричния пазар в евро</v>
      </c>
      <c r="B136" s="455" t="str">
        <f t="shared" si="13"/>
        <v>РГ-05-1575</v>
      </c>
      <c r="C136" s="456">
        <f t="shared" si="14"/>
        <v>43100</v>
      </c>
      <c r="D136" s="476" t="s">
        <v>856</v>
      </c>
      <c r="E136" s="477" t="s">
        <v>95</v>
      </c>
      <c r="F136" s="455" t="s">
        <v>1370</v>
      </c>
      <c r="G136" s="459">
        <f>'4-OSK'!I13</f>
        <v>13814985</v>
      </c>
    </row>
    <row r="137" spans="1:7" ht="31.5">
      <c r="A137" s="454" t="str">
        <f t="shared" si="12"/>
        <v>ДФ ДСК Фонд на паричния пазар в евро</v>
      </c>
      <c r="B137" s="455" t="str">
        <f t="shared" si="13"/>
        <v>РГ-05-1575</v>
      </c>
      <c r="C137" s="456">
        <f t="shared" si="14"/>
        <v>43100</v>
      </c>
      <c r="D137" s="476" t="s">
        <v>857</v>
      </c>
      <c r="E137" s="477" t="s">
        <v>49</v>
      </c>
      <c r="F137" s="455" t="s">
        <v>1370</v>
      </c>
      <c r="G137" s="459">
        <f>'4-OSK'!I14</f>
        <v>11380705</v>
      </c>
    </row>
    <row r="138" spans="1:7" ht="31.5">
      <c r="A138" s="454" t="str">
        <f t="shared" si="12"/>
        <v>ДФ ДСК Фонд на паричния пазар в евро</v>
      </c>
      <c r="B138" s="455" t="str">
        <f t="shared" si="13"/>
        <v>РГ-05-1575</v>
      </c>
      <c r="C138" s="456">
        <f t="shared" si="14"/>
        <v>43100</v>
      </c>
      <c r="D138" s="476" t="s">
        <v>858</v>
      </c>
      <c r="E138" s="477" t="s">
        <v>50</v>
      </c>
      <c r="F138" s="455" t="s">
        <v>1370</v>
      </c>
      <c r="G138" s="459">
        <f>'4-OSK'!I15</f>
        <v>0</v>
      </c>
    </row>
    <row r="139" spans="1:7" ht="31.5">
      <c r="A139" s="454" t="str">
        <f t="shared" si="12"/>
        <v>ДФ ДСК Фонд на паричния пазар в евро</v>
      </c>
      <c r="B139" s="455" t="str">
        <f t="shared" si="13"/>
        <v>РГ-05-1575</v>
      </c>
      <c r="C139" s="456">
        <f t="shared" si="14"/>
        <v>43100</v>
      </c>
      <c r="D139" s="476" t="s">
        <v>859</v>
      </c>
      <c r="E139" s="478" t="s">
        <v>224</v>
      </c>
      <c r="F139" s="455" t="s">
        <v>1370</v>
      </c>
      <c r="G139" s="459">
        <f>'4-OSK'!I16</f>
        <v>0</v>
      </c>
    </row>
    <row r="140" spans="1:7" ht="31.5">
      <c r="A140" s="454" t="str">
        <f t="shared" si="12"/>
        <v>ДФ ДСК Фонд на паричния пазар в евро</v>
      </c>
      <c r="B140" s="455" t="str">
        <f t="shared" si="13"/>
        <v>РГ-05-1575</v>
      </c>
      <c r="C140" s="456">
        <f t="shared" si="14"/>
        <v>43100</v>
      </c>
      <c r="D140" s="476" t="s">
        <v>860</v>
      </c>
      <c r="E140" s="478" t="s">
        <v>972</v>
      </c>
      <c r="F140" s="455" t="s">
        <v>1370</v>
      </c>
      <c r="G140" s="459">
        <f>'4-OSK'!I17</f>
        <v>0</v>
      </c>
    </row>
    <row r="141" spans="1:7" ht="31.5">
      <c r="A141" s="454" t="str">
        <f t="shared" si="12"/>
        <v>ДФ ДСК Фонд на паричния пазар в евро</v>
      </c>
      <c r="B141" s="455" t="str">
        <f t="shared" si="13"/>
        <v>РГ-05-1575</v>
      </c>
      <c r="C141" s="456">
        <f t="shared" si="14"/>
        <v>43100</v>
      </c>
      <c r="D141" s="476" t="s">
        <v>861</v>
      </c>
      <c r="E141" s="477" t="s">
        <v>51</v>
      </c>
      <c r="F141" s="455" t="s">
        <v>1370</v>
      </c>
      <c r="G141" s="459">
        <f>'4-OSK'!I18</f>
        <v>11380705</v>
      </c>
    </row>
    <row r="142" spans="1:7" ht="31.5">
      <c r="A142" s="454" t="str">
        <f aca="true" t="shared" si="15" ref="A142:A155">dfName</f>
        <v>ДФ ДСК Фонд на паричния пазар в евро</v>
      </c>
      <c r="B142" s="455" t="str">
        <f aca="true" t="shared" si="16" ref="B142:B155">dfRG</f>
        <v>РГ-05-1575</v>
      </c>
      <c r="C142" s="456">
        <f aca="true" t="shared" si="17" ref="C142:C155">EndDate</f>
        <v>43100</v>
      </c>
      <c r="D142" s="476" t="s">
        <v>862</v>
      </c>
      <c r="E142" s="477" t="s">
        <v>149</v>
      </c>
      <c r="F142" s="455" t="s">
        <v>1370</v>
      </c>
      <c r="G142" s="459">
        <f>'4-OSK'!I19</f>
        <v>965210</v>
      </c>
    </row>
    <row r="143" spans="1:7" ht="31.5">
      <c r="A143" s="454" t="str">
        <f t="shared" si="15"/>
        <v>ДФ ДСК Фонд на паричния пазар в евро</v>
      </c>
      <c r="B143" s="455" t="str">
        <f t="shared" si="16"/>
        <v>РГ-05-1575</v>
      </c>
      <c r="C143" s="456">
        <f t="shared" si="17"/>
        <v>43100</v>
      </c>
      <c r="D143" s="476" t="s">
        <v>863</v>
      </c>
      <c r="E143" s="478" t="s">
        <v>225</v>
      </c>
      <c r="F143" s="455" t="s">
        <v>1370</v>
      </c>
      <c r="G143" s="459">
        <f>'4-OSK'!I20</f>
        <v>6454353</v>
      </c>
    </row>
    <row r="144" spans="1:7" ht="31.5">
      <c r="A144" s="454" t="str">
        <f t="shared" si="15"/>
        <v>ДФ ДСК Фонд на паричния пазар в евро</v>
      </c>
      <c r="B144" s="455" t="str">
        <f t="shared" si="16"/>
        <v>РГ-05-1575</v>
      </c>
      <c r="C144" s="456">
        <f t="shared" si="17"/>
        <v>43100</v>
      </c>
      <c r="D144" s="476" t="s">
        <v>864</v>
      </c>
      <c r="E144" s="478" t="s">
        <v>226</v>
      </c>
      <c r="F144" s="455" t="s">
        <v>1370</v>
      </c>
      <c r="G144" s="459">
        <f>'4-OSK'!I21</f>
        <v>-5489143</v>
      </c>
    </row>
    <row r="145" spans="1:7" ht="31.5">
      <c r="A145" s="454" t="str">
        <f t="shared" si="15"/>
        <v>ДФ ДСК Фонд на паричния пазар в евро</v>
      </c>
      <c r="B145" s="455" t="str">
        <f t="shared" si="16"/>
        <v>РГ-05-1575</v>
      </c>
      <c r="C145" s="456">
        <f t="shared" si="17"/>
        <v>43100</v>
      </c>
      <c r="D145" s="476" t="s">
        <v>865</v>
      </c>
      <c r="E145" s="477" t="s">
        <v>52</v>
      </c>
      <c r="F145" s="455" t="s">
        <v>1370</v>
      </c>
      <c r="G145" s="459">
        <f>'4-OSK'!I22</f>
        <v>3632</v>
      </c>
    </row>
    <row r="146" spans="1:7" ht="31.5">
      <c r="A146" s="454" t="str">
        <f t="shared" si="15"/>
        <v>ДФ ДСК Фонд на паричния пазар в евро</v>
      </c>
      <c r="B146" s="455" t="str">
        <f t="shared" si="16"/>
        <v>РГ-05-1575</v>
      </c>
      <c r="C146" s="456">
        <f t="shared" si="17"/>
        <v>43100</v>
      </c>
      <c r="D146" s="476" t="s">
        <v>866</v>
      </c>
      <c r="E146" s="478" t="s">
        <v>53</v>
      </c>
      <c r="F146" s="455" t="s">
        <v>1370</v>
      </c>
      <c r="G146" s="459">
        <f>'4-OSK'!I23</f>
        <v>0</v>
      </c>
    </row>
    <row r="147" spans="1:7" ht="31.5">
      <c r="A147" s="454" t="str">
        <f t="shared" si="15"/>
        <v>ДФ ДСК Фонд на паричния пазар в евро</v>
      </c>
      <c r="B147" s="455" t="str">
        <f t="shared" si="16"/>
        <v>РГ-05-1575</v>
      </c>
      <c r="C147" s="456">
        <f t="shared" si="17"/>
        <v>43100</v>
      </c>
      <c r="D147" s="476" t="s">
        <v>867</v>
      </c>
      <c r="E147" s="478" t="s">
        <v>227</v>
      </c>
      <c r="F147" s="455" t="s">
        <v>1370</v>
      </c>
      <c r="G147" s="459">
        <f>'4-OSK'!I24</f>
        <v>0</v>
      </c>
    </row>
    <row r="148" spans="1:7" ht="31.5">
      <c r="A148" s="454" t="str">
        <f t="shared" si="15"/>
        <v>ДФ ДСК Фонд на паричния пазар в евро</v>
      </c>
      <c r="B148" s="455" t="str">
        <f t="shared" si="16"/>
        <v>РГ-05-1575</v>
      </c>
      <c r="C148" s="456">
        <f t="shared" si="17"/>
        <v>43100</v>
      </c>
      <c r="D148" s="476" t="s">
        <v>868</v>
      </c>
      <c r="E148" s="478" t="s">
        <v>228</v>
      </c>
      <c r="F148" s="455" t="s">
        <v>1370</v>
      </c>
      <c r="G148" s="459">
        <f>'4-OSK'!I25</f>
        <v>0</v>
      </c>
    </row>
    <row r="149" spans="1:7" ht="31.5">
      <c r="A149" s="454" t="str">
        <f t="shared" si="15"/>
        <v>ДФ ДСК Фонд на паричния пазар в евро</v>
      </c>
      <c r="B149" s="455" t="str">
        <f t="shared" si="16"/>
        <v>РГ-05-1575</v>
      </c>
      <c r="C149" s="456">
        <f t="shared" si="17"/>
        <v>43100</v>
      </c>
      <c r="D149" s="476" t="s">
        <v>869</v>
      </c>
      <c r="E149" s="478" t="s">
        <v>54</v>
      </c>
      <c r="F149" s="455" t="s">
        <v>1370</v>
      </c>
      <c r="G149" s="459">
        <f>'4-OSK'!I26</f>
        <v>0</v>
      </c>
    </row>
    <row r="150" spans="1:7" ht="31.5">
      <c r="A150" s="454" t="str">
        <f t="shared" si="15"/>
        <v>ДФ ДСК Фонд на паричния пазар в евро</v>
      </c>
      <c r="B150" s="455" t="str">
        <f t="shared" si="16"/>
        <v>РГ-05-1575</v>
      </c>
      <c r="C150" s="456">
        <f t="shared" si="17"/>
        <v>43100</v>
      </c>
      <c r="D150" s="476" t="s">
        <v>870</v>
      </c>
      <c r="E150" s="478" t="s">
        <v>150</v>
      </c>
      <c r="F150" s="455" t="s">
        <v>1370</v>
      </c>
      <c r="G150" s="459">
        <f>'4-OSK'!I27</f>
        <v>0</v>
      </c>
    </row>
    <row r="151" spans="1:7" ht="31.5">
      <c r="A151" s="454" t="str">
        <f t="shared" si="15"/>
        <v>ДФ ДСК Фонд на паричния пазар в евро</v>
      </c>
      <c r="B151" s="455" t="str">
        <f t="shared" si="16"/>
        <v>РГ-05-1575</v>
      </c>
      <c r="C151" s="456">
        <f t="shared" si="17"/>
        <v>43100</v>
      </c>
      <c r="D151" s="476" t="s">
        <v>871</v>
      </c>
      <c r="E151" s="478" t="s">
        <v>973</v>
      </c>
      <c r="F151" s="455" t="s">
        <v>1370</v>
      </c>
      <c r="G151" s="459">
        <f>'4-OSK'!I28</f>
        <v>0</v>
      </c>
    </row>
    <row r="152" spans="1:7" ht="31.5">
      <c r="A152" s="454" t="str">
        <f t="shared" si="15"/>
        <v>ДФ ДСК Фонд на паричния пазар в евро</v>
      </c>
      <c r="B152" s="455" t="str">
        <f t="shared" si="16"/>
        <v>РГ-05-1575</v>
      </c>
      <c r="C152" s="456">
        <f t="shared" si="17"/>
        <v>43100</v>
      </c>
      <c r="D152" s="476" t="s">
        <v>872</v>
      </c>
      <c r="E152" s="478" t="s">
        <v>974</v>
      </c>
      <c r="F152" s="455" t="s">
        <v>1370</v>
      </c>
      <c r="G152" s="459">
        <f>'4-OSK'!I29</f>
        <v>0</v>
      </c>
    </row>
    <row r="153" spans="1:7" ht="31.5">
      <c r="A153" s="454" t="str">
        <f t="shared" si="15"/>
        <v>ДФ ДСК Фонд на паричния пазар в евро</v>
      </c>
      <c r="B153" s="455" t="str">
        <f t="shared" si="16"/>
        <v>РГ-05-1575</v>
      </c>
      <c r="C153" s="456">
        <f t="shared" si="17"/>
        <v>43100</v>
      </c>
      <c r="D153" s="476" t="s">
        <v>873</v>
      </c>
      <c r="E153" s="478" t="s">
        <v>151</v>
      </c>
      <c r="F153" s="455" t="s">
        <v>1370</v>
      </c>
      <c r="G153" s="459">
        <f>'4-OSK'!I30</f>
        <v>0</v>
      </c>
    </row>
    <row r="154" spans="1:7" ht="31.5">
      <c r="A154" s="454" t="str">
        <f t="shared" si="15"/>
        <v>ДФ ДСК Фонд на паричния пазар в евро</v>
      </c>
      <c r="B154" s="455" t="str">
        <f t="shared" si="16"/>
        <v>РГ-05-1575</v>
      </c>
      <c r="C154" s="456">
        <f t="shared" si="17"/>
        <v>43100</v>
      </c>
      <c r="D154" s="476" t="s">
        <v>874</v>
      </c>
      <c r="E154" s="478" t="s">
        <v>973</v>
      </c>
      <c r="F154" s="455" t="s">
        <v>1370</v>
      </c>
      <c r="G154" s="459">
        <f>'4-OSK'!I31</f>
        <v>0</v>
      </c>
    </row>
    <row r="155" spans="1:7" ht="31.5">
      <c r="A155" s="454" t="str">
        <f t="shared" si="15"/>
        <v>ДФ ДСК Фонд на паричния пазар в евро</v>
      </c>
      <c r="B155" s="455" t="str">
        <f t="shared" si="16"/>
        <v>РГ-05-1575</v>
      </c>
      <c r="C155" s="456">
        <f t="shared" si="17"/>
        <v>43100</v>
      </c>
      <c r="D155" s="476" t="s">
        <v>875</v>
      </c>
      <c r="E155" s="478" t="s">
        <v>974</v>
      </c>
      <c r="F155" s="455" t="s">
        <v>1370</v>
      </c>
      <c r="G155" s="459">
        <f>'4-OSK'!I32</f>
        <v>0</v>
      </c>
    </row>
    <row r="156" spans="1:7" ht="31.5">
      <c r="A156" s="454"/>
      <c r="B156" s="455"/>
      <c r="C156" s="456"/>
      <c r="D156" s="476" t="s">
        <v>876</v>
      </c>
      <c r="E156" s="478" t="s">
        <v>117</v>
      </c>
      <c r="F156" s="455" t="s">
        <v>1370</v>
      </c>
      <c r="G156" s="459">
        <f>'4-OSK'!I33</f>
        <v>0</v>
      </c>
    </row>
    <row r="157" spans="1:7" ht="31.5">
      <c r="A157" s="454" t="str">
        <f aca="true" t="shared" si="18" ref="A157:A199">dfName</f>
        <v>ДФ ДСК Фонд на паричния пазар в евро</v>
      </c>
      <c r="B157" s="455" t="str">
        <f aca="true" t="shared" si="19" ref="B157:B199">dfRG</f>
        <v>РГ-05-1575</v>
      </c>
      <c r="C157" s="456">
        <f aca="true" t="shared" si="20" ref="C157:C199">EndDate</f>
        <v>43100</v>
      </c>
      <c r="D157" s="476" t="s">
        <v>865</v>
      </c>
      <c r="E157" s="477" t="s">
        <v>55</v>
      </c>
      <c r="F157" s="455" t="s">
        <v>1370</v>
      </c>
      <c r="G157" s="459">
        <f>'4-OSK'!I34</f>
        <v>12349547</v>
      </c>
    </row>
    <row r="158" spans="1:7" ht="31.5">
      <c r="A158" s="454" t="str">
        <f t="shared" si="18"/>
        <v>ДФ ДСК Фонд на паричния пазар в евро</v>
      </c>
      <c r="B158" s="455" t="str">
        <f t="shared" si="19"/>
        <v>РГ-05-1575</v>
      </c>
      <c r="C158" s="456">
        <f t="shared" si="20"/>
        <v>43100</v>
      </c>
      <c r="D158" s="476" t="s">
        <v>877</v>
      </c>
      <c r="E158" s="478" t="s">
        <v>126</v>
      </c>
      <c r="F158" s="455" t="s">
        <v>1370</v>
      </c>
      <c r="G158" s="459">
        <f>'4-OSK'!I35</f>
        <v>0</v>
      </c>
    </row>
    <row r="159" spans="1:7" ht="31.5">
      <c r="A159" s="454" t="str">
        <f t="shared" si="18"/>
        <v>ДФ ДСК Фонд на паричния пазар в евро</v>
      </c>
      <c r="B159" s="455" t="str">
        <f t="shared" si="19"/>
        <v>РГ-05-1575</v>
      </c>
      <c r="C159" s="456">
        <f t="shared" si="20"/>
        <v>43100</v>
      </c>
      <c r="D159" s="476" t="s">
        <v>878</v>
      </c>
      <c r="E159" s="477" t="s">
        <v>56</v>
      </c>
      <c r="F159" s="455" t="s">
        <v>1370</v>
      </c>
      <c r="G159" s="459">
        <f>'4-OSK'!I36</f>
        <v>12349547</v>
      </c>
    </row>
    <row r="160" spans="1:7" ht="15.75">
      <c r="A160" s="495" t="str">
        <f t="shared" si="18"/>
        <v>ДФ ДСК Фонд на паричния пазар в евро</v>
      </c>
      <c r="B160" s="496" t="str">
        <f t="shared" si="19"/>
        <v>РГ-05-1575</v>
      </c>
      <c r="C160" s="497">
        <f t="shared" si="20"/>
        <v>43100</v>
      </c>
      <c r="D160" s="593" t="s">
        <v>1397</v>
      </c>
      <c r="E160" s="594" t="s">
        <v>1410</v>
      </c>
      <c r="F160" s="496" t="s">
        <v>1411</v>
      </c>
      <c r="G160" s="625" t="str">
        <f>'5-DI'!D11</f>
        <v>EUR</v>
      </c>
    </row>
    <row r="161" spans="1:7" ht="15.75">
      <c r="A161" s="495" t="str">
        <f t="shared" si="18"/>
        <v>ДФ ДСК Фонд на паричния пазар в евро</v>
      </c>
      <c r="B161" s="496" t="str">
        <f t="shared" si="19"/>
        <v>РГ-05-1575</v>
      </c>
      <c r="C161" s="497">
        <f t="shared" si="20"/>
        <v>43100</v>
      </c>
      <c r="D161" s="593" t="s">
        <v>1398</v>
      </c>
      <c r="E161" s="594" t="s">
        <v>1376</v>
      </c>
      <c r="F161" s="496" t="s">
        <v>1411</v>
      </c>
      <c r="G161" s="626">
        <f>'5-DI'!D12</f>
        <v>5661838</v>
      </c>
    </row>
    <row r="162" spans="1:7" ht="15.75">
      <c r="A162" s="495" t="str">
        <f t="shared" si="18"/>
        <v>ДФ ДСК Фонд на паричния пазар в евро</v>
      </c>
      <c r="B162" s="496" t="str">
        <f t="shared" si="19"/>
        <v>РГ-05-1575</v>
      </c>
      <c r="C162" s="497">
        <f t="shared" si="20"/>
        <v>43100</v>
      </c>
      <c r="D162" s="593" t="s">
        <v>1399</v>
      </c>
      <c r="E162" s="595" t="s">
        <v>1375</v>
      </c>
      <c r="F162" s="496" t="s">
        <v>1411</v>
      </c>
      <c r="G162" s="626">
        <f>'5-DI'!D13</f>
        <v>6141937</v>
      </c>
    </row>
    <row r="163" spans="1:7" ht="15.75">
      <c r="A163" s="495" t="str">
        <f t="shared" si="18"/>
        <v>ДФ ДСК Фонд на паричния пазар в евро</v>
      </c>
      <c r="B163" s="496" t="str">
        <f t="shared" si="19"/>
        <v>РГ-05-1575</v>
      </c>
      <c r="C163" s="497">
        <f t="shared" si="20"/>
        <v>43100</v>
      </c>
      <c r="D163" s="593" t="s">
        <v>1400</v>
      </c>
      <c r="E163" s="596" t="s">
        <v>1388</v>
      </c>
      <c r="F163" s="496" t="s">
        <v>1411</v>
      </c>
      <c r="G163" s="626">
        <f>'5-DI'!D14</f>
        <v>3210538</v>
      </c>
    </row>
    <row r="164" spans="1:7" ht="31.5">
      <c r="A164" s="495" t="str">
        <f t="shared" si="18"/>
        <v>ДФ ДСК Фонд на паричния пазар в евро</v>
      </c>
      <c r="B164" s="496" t="str">
        <f t="shared" si="19"/>
        <v>РГ-05-1575</v>
      </c>
      <c r="C164" s="497">
        <f t="shared" si="20"/>
        <v>43100</v>
      </c>
      <c r="D164" s="593" t="s">
        <v>1401</v>
      </c>
      <c r="E164" s="596" t="s">
        <v>1390</v>
      </c>
      <c r="F164" s="496" t="s">
        <v>1411</v>
      </c>
      <c r="G164" s="627">
        <f>'5-DI'!D15</f>
        <v>6454353</v>
      </c>
    </row>
    <row r="165" spans="1:7" ht="15.75">
      <c r="A165" s="495" t="str">
        <f t="shared" si="18"/>
        <v>ДФ ДСК Фонд на паричния пазар в евро</v>
      </c>
      <c r="B165" s="496" t="str">
        <f t="shared" si="19"/>
        <v>РГ-05-1575</v>
      </c>
      <c r="C165" s="497">
        <f t="shared" si="20"/>
        <v>43100</v>
      </c>
      <c r="D165" s="593" t="s">
        <v>1402</v>
      </c>
      <c r="E165" s="596" t="s">
        <v>1389</v>
      </c>
      <c r="F165" s="496" t="s">
        <v>1411</v>
      </c>
      <c r="G165" s="626">
        <f>'5-DI'!D16</f>
        <v>2730439</v>
      </c>
    </row>
    <row r="166" spans="1:7" ht="31.5">
      <c r="A166" s="495" t="str">
        <f t="shared" si="18"/>
        <v>ДФ ДСК Фонд на паричния пазар в евро</v>
      </c>
      <c r="B166" s="496" t="str">
        <f t="shared" si="19"/>
        <v>РГ-05-1575</v>
      </c>
      <c r="C166" s="497">
        <f t="shared" si="20"/>
        <v>43100</v>
      </c>
      <c r="D166" s="593" t="s">
        <v>1403</v>
      </c>
      <c r="E166" s="596" t="s">
        <v>1391</v>
      </c>
      <c r="F166" s="496" t="s">
        <v>1411</v>
      </c>
      <c r="G166" s="627">
        <f>'5-DI'!D17</f>
        <v>5489143</v>
      </c>
    </row>
    <row r="167" spans="1:7" ht="31.5">
      <c r="A167" s="495" t="str">
        <f t="shared" si="18"/>
        <v>ДФ ДСК Фонд на паричния пазар в евро</v>
      </c>
      <c r="B167" s="496" t="str">
        <f t="shared" si="19"/>
        <v>РГ-05-1575</v>
      </c>
      <c r="C167" s="497">
        <f t="shared" si="20"/>
        <v>43100</v>
      </c>
      <c r="D167" s="593" t="s">
        <v>1404</v>
      </c>
      <c r="E167" s="596" t="s">
        <v>1392</v>
      </c>
      <c r="F167" s="496" t="s">
        <v>1411</v>
      </c>
      <c r="G167" s="626">
        <f>'5-DI'!D18</f>
        <v>1.02773</v>
      </c>
    </row>
    <row r="168" spans="1:7" ht="31.5">
      <c r="A168" s="495" t="str">
        <f t="shared" si="18"/>
        <v>ДФ ДСК Фонд на паричния пазар в евро</v>
      </c>
      <c r="B168" s="496" t="str">
        <f t="shared" si="19"/>
        <v>РГ-05-1575</v>
      </c>
      <c r="C168" s="497">
        <f t="shared" si="20"/>
        <v>43100</v>
      </c>
      <c r="D168" s="593" t="s">
        <v>1405</v>
      </c>
      <c r="E168" s="596" t="s">
        <v>1393</v>
      </c>
      <c r="F168" s="496" t="s">
        <v>1411</v>
      </c>
      <c r="G168" s="626">
        <f>'5-DI'!D19</f>
        <v>1.02805</v>
      </c>
    </row>
    <row r="169" spans="1:7" ht="15.75">
      <c r="A169" s="495" t="str">
        <f t="shared" si="18"/>
        <v>ДФ ДСК Фонд на паричния пазар в евро</v>
      </c>
      <c r="B169" s="496" t="str">
        <f t="shared" si="19"/>
        <v>РГ-05-1575</v>
      </c>
      <c r="C169" s="497">
        <f t="shared" si="20"/>
        <v>43100</v>
      </c>
      <c r="D169" s="593" t="s">
        <v>1406</v>
      </c>
      <c r="E169" s="597" t="s">
        <v>1394</v>
      </c>
      <c r="F169" s="496" t="s">
        <v>1411</v>
      </c>
      <c r="G169" s="628">
        <f>'5-DI'!D20</f>
        <v>3934</v>
      </c>
    </row>
    <row r="170" spans="1:7" ht="15.75">
      <c r="A170" s="495" t="str">
        <f t="shared" si="18"/>
        <v>ДФ ДСК Фонд на паричния пазар в евро</v>
      </c>
      <c r="B170" s="496" t="str">
        <f t="shared" si="19"/>
        <v>РГ-05-1575</v>
      </c>
      <c r="C170" s="497">
        <f t="shared" si="20"/>
        <v>43100</v>
      </c>
      <c r="D170" s="593" t="s">
        <v>1407</v>
      </c>
      <c r="E170" s="597" t="s">
        <v>1395</v>
      </c>
      <c r="F170" s="496" t="s">
        <v>1411</v>
      </c>
      <c r="G170" s="628">
        <f>'5-DI'!D21</f>
        <v>4265</v>
      </c>
    </row>
    <row r="171" spans="1:7" ht="15.75">
      <c r="A171" s="495" t="str">
        <f t="shared" si="18"/>
        <v>ДФ ДСК Фонд на паричния пазар в евро</v>
      </c>
      <c r="B171" s="496" t="str">
        <f t="shared" si="19"/>
        <v>РГ-05-1575</v>
      </c>
      <c r="C171" s="497">
        <f t="shared" si="20"/>
        <v>43100</v>
      </c>
      <c r="D171" s="593" t="s">
        <v>1409</v>
      </c>
      <c r="E171" s="597" t="s">
        <v>1396</v>
      </c>
      <c r="F171" s="496" t="s">
        <v>1411</v>
      </c>
      <c r="G171" s="628">
        <f>'5-DI'!D22</f>
        <v>0</v>
      </c>
    </row>
    <row r="172" spans="1:7" ht="15.75">
      <c r="A172" s="495" t="str">
        <f t="shared" si="18"/>
        <v>ДФ ДСК Фонд на паричния пазар в евро</v>
      </c>
      <c r="B172" s="496" t="str">
        <f t="shared" si="19"/>
        <v>РГ-05-1575</v>
      </c>
      <c r="C172" s="497">
        <f t="shared" si="20"/>
        <v>43100</v>
      </c>
      <c r="D172" s="593" t="s">
        <v>1449</v>
      </c>
      <c r="E172" s="597" t="s">
        <v>1445</v>
      </c>
      <c r="F172" s="496" t="s">
        <v>1411</v>
      </c>
      <c r="G172" s="629">
        <f>'5-DI'!D23</f>
        <v>0.0003113658256543861</v>
      </c>
    </row>
    <row r="173" spans="1:7" ht="15.75">
      <c r="A173" s="495" t="str">
        <f t="shared" si="18"/>
        <v>ДФ ДСК Фонд на паричния пазар в евро</v>
      </c>
      <c r="B173" s="496" t="str">
        <f t="shared" si="19"/>
        <v>РГ-05-1575</v>
      </c>
      <c r="C173" s="497">
        <f t="shared" si="20"/>
        <v>43100</v>
      </c>
      <c r="D173" s="593" t="s">
        <v>1450</v>
      </c>
      <c r="E173" s="597" t="s">
        <v>1446</v>
      </c>
      <c r="F173" s="496" t="s">
        <v>1411</v>
      </c>
      <c r="G173" s="629">
        <f>'5-DI'!D24</f>
        <v>0.00574376574188884</v>
      </c>
    </row>
    <row r="174" spans="1:7" ht="15.75">
      <c r="A174" s="495" t="str">
        <f t="shared" si="18"/>
        <v>ДФ ДСК Фонд на паричния пазар в евро</v>
      </c>
      <c r="B174" s="496" t="str">
        <f t="shared" si="19"/>
        <v>РГ-05-1575</v>
      </c>
      <c r="C174" s="497">
        <f t="shared" si="20"/>
        <v>43100</v>
      </c>
      <c r="D174" s="593" t="s">
        <v>1451</v>
      </c>
      <c r="E174" s="597" t="s">
        <v>1447</v>
      </c>
      <c r="F174" s="496" t="s">
        <v>1411</v>
      </c>
      <c r="G174" s="629">
        <f>'5-DI'!D25</f>
        <v>0.0003113658256543861</v>
      </c>
    </row>
    <row r="175" spans="1:7" ht="15.75">
      <c r="A175" s="495" t="str">
        <f t="shared" si="18"/>
        <v>ДФ ДСК Фонд на паричния пазар в евро</v>
      </c>
      <c r="B175" s="496" t="str">
        <f t="shared" si="19"/>
        <v>РГ-05-1575</v>
      </c>
      <c r="C175" s="497">
        <f t="shared" si="20"/>
        <v>43100</v>
      </c>
      <c r="D175" s="593" t="s">
        <v>1452</v>
      </c>
      <c r="E175" s="597" t="s">
        <v>1448</v>
      </c>
      <c r="F175" s="496" t="s">
        <v>1411</v>
      </c>
      <c r="G175" s="629">
        <f>'5-DI'!D26</f>
        <v>3.446357917378218E-05</v>
      </c>
    </row>
    <row r="176" spans="1:7" ht="31.5">
      <c r="A176" s="466" t="str">
        <f t="shared" si="18"/>
        <v>ДФ ДСК Фонд на паричния пазар в евро</v>
      </c>
      <c r="B176" s="467" t="str">
        <f t="shared" si="19"/>
        <v>РГ-05-1575</v>
      </c>
      <c r="C176" s="468">
        <f t="shared" si="20"/>
        <v>43100</v>
      </c>
      <c r="D176" s="479" t="s">
        <v>880</v>
      </c>
      <c r="E176" s="480" t="s">
        <v>152</v>
      </c>
      <c r="F176" s="467" t="s">
        <v>1371</v>
      </c>
      <c r="G176" s="471">
        <f>'6-NNA'!Q12</f>
        <v>0</v>
      </c>
    </row>
    <row r="177" spans="1:7" ht="31.5">
      <c r="A177" s="466" t="str">
        <f t="shared" si="18"/>
        <v>ДФ ДСК Фонд на паричния пазар в евро</v>
      </c>
      <c r="B177" s="467" t="str">
        <f t="shared" si="19"/>
        <v>РГ-05-1575</v>
      </c>
      <c r="C177" s="468">
        <f t="shared" si="20"/>
        <v>43100</v>
      </c>
      <c r="D177" s="479" t="s">
        <v>881</v>
      </c>
      <c r="E177" s="481" t="s">
        <v>110</v>
      </c>
      <c r="F177" s="467" t="s">
        <v>1371</v>
      </c>
      <c r="G177" s="471">
        <f>'6-NNA'!Q13</f>
        <v>0</v>
      </c>
    </row>
    <row r="178" spans="1:7" ht="31.5">
      <c r="A178" s="466" t="str">
        <f t="shared" si="18"/>
        <v>ДФ ДСК Фонд на паричния пазар в евро</v>
      </c>
      <c r="B178" s="467" t="str">
        <f t="shared" si="19"/>
        <v>РГ-05-1575</v>
      </c>
      <c r="C178" s="468">
        <f t="shared" si="20"/>
        <v>43100</v>
      </c>
      <c r="D178" s="482" t="s">
        <v>882</v>
      </c>
      <c r="E178" s="483" t="s">
        <v>108</v>
      </c>
      <c r="F178" s="467" t="s">
        <v>1371</v>
      </c>
      <c r="G178" s="471">
        <f>'6-NNA'!Q14</f>
        <v>0</v>
      </c>
    </row>
    <row r="179" spans="1:7" ht="31.5">
      <c r="A179" s="466" t="str">
        <f t="shared" si="18"/>
        <v>ДФ ДСК Фонд на паричния пазар в евро</v>
      </c>
      <c r="B179" s="467" t="str">
        <f t="shared" si="19"/>
        <v>РГ-05-1575</v>
      </c>
      <c r="C179" s="468">
        <f t="shared" si="20"/>
        <v>43100</v>
      </c>
      <c r="D179" s="479" t="s">
        <v>883</v>
      </c>
      <c r="E179" s="481" t="s">
        <v>111</v>
      </c>
      <c r="F179" s="467" t="s">
        <v>1371</v>
      </c>
      <c r="G179" s="471">
        <f>'6-NNA'!Q15</f>
        <v>0</v>
      </c>
    </row>
    <row r="180" spans="1:7" ht="31.5">
      <c r="A180" s="466" t="str">
        <f t="shared" si="18"/>
        <v>ДФ ДСК Фонд на паричния пазар в евро</v>
      </c>
      <c r="B180" s="467" t="str">
        <f t="shared" si="19"/>
        <v>РГ-05-1575</v>
      </c>
      <c r="C180" s="468">
        <f t="shared" si="20"/>
        <v>43100</v>
      </c>
      <c r="D180" s="479" t="s">
        <v>884</v>
      </c>
      <c r="E180" s="481" t="s">
        <v>10</v>
      </c>
      <c r="F180" s="467" t="s">
        <v>1371</v>
      </c>
      <c r="G180" s="471">
        <f>'6-NNA'!Q16</f>
        <v>0</v>
      </c>
    </row>
    <row r="181" spans="1:7" ht="31.5">
      <c r="A181" s="466" t="str">
        <f t="shared" si="18"/>
        <v>ДФ ДСК Фонд на паричния пазар в евро</v>
      </c>
      <c r="B181" s="467" t="str">
        <f t="shared" si="19"/>
        <v>РГ-05-1575</v>
      </c>
      <c r="C181" s="468">
        <f t="shared" si="20"/>
        <v>43100</v>
      </c>
      <c r="D181" s="479" t="s">
        <v>885</v>
      </c>
      <c r="E181" s="480" t="s">
        <v>153</v>
      </c>
      <c r="F181" s="467" t="s">
        <v>1371</v>
      </c>
      <c r="G181" s="471">
        <f>'6-NNA'!Q17</f>
        <v>0</v>
      </c>
    </row>
    <row r="182" spans="1:7" ht="15.75">
      <c r="A182" s="466" t="str">
        <f t="shared" si="18"/>
        <v>ДФ ДСК Фонд на паричния пазар в евро</v>
      </c>
      <c r="B182" s="467" t="str">
        <f t="shared" si="19"/>
        <v>РГ-05-1575</v>
      </c>
      <c r="C182" s="468">
        <f t="shared" si="20"/>
        <v>43100</v>
      </c>
      <c r="D182" s="484" t="s">
        <v>886</v>
      </c>
      <c r="E182" s="485" t="s">
        <v>1372</v>
      </c>
      <c r="F182" s="467" t="s">
        <v>1371</v>
      </c>
      <c r="G182" s="471">
        <f>'6-NNA'!Q18</f>
        <v>0</v>
      </c>
    </row>
    <row r="183" spans="1:7" ht="15.75">
      <c r="A183" s="486" t="str">
        <f t="shared" si="18"/>
        <v>ДФ ДСК Фонд на паричния пазар в евро</v>
      </c>
      <c r="B183" s="487" t="str">
        <f t="shared" si="19"/>
        <v>РГ-05-1575</v>
      </c>
      <c r="C183" s="488">
        <f t="shared" si="20"/>
        <v>43100</v>
      </c>
      <c r="D183" s="489"/>
      <c r="E183" s="490" t="s">
        <v>85</v>
      </c>
      <c r="F183" s="487" t="s">
        <v>1373</v>
      </c>
      <c r="G183" s="491" t="str">
        <f>'7-RP'!C12</f>
        <v> </v>
      </c>
    </row>
    <row r="184" spans="1:7" ht="15.75">
      <c r="A184" s="486" t="str">
        <f t="shared" si="18"/>
        <v>ДФ ДСК Фонд на паричния пазар в евро</v>
      </c>
      <c r="B184" s="487" t="str">
        <f t="shared" si="19"/>
        <v>РГ-05-1575</v>
      </c>
      <c r="C184" s="488">
        <f t="shared" si="20"/>
        <v>43100</v>
      </c>
      <c r="D184" s="492" t="s">
        <v>887</v>
      </c>
      <c r="E184" s="493" t="s">
        <v>154</v>
      </c>
      <c r="F184" s="487" t="s">
        <v>1373</v>
      </c>
      <c r="G184" s="491">
        <f>'7-RP'!C13</f>
        <v>0</v>
      </c>
    </row>
    <row r="185" spans="1:7" ht="15.75">
      <c r="A185" s="486" t="str">
        <f t="shared" si="18"/>
        <v>ДФ ДСК Фонд на паричния пазар в евро</v>
      </c>
      <c r="B185" s="487" t="str">
        <f t="shared" si="19"/>
        <v>РГ-05-1575</v>
      </c>
      <c r="C185" s="488">
        <f t="shared" si="20"/>
        <v>43100</v>
      </c>
      <c r="D185" s="492" t="s">
        <v>888</v>
      </c>
      <c r="E185" s="493" t="s">
        <v>155</v>
      </c>
      <c r="F185" s="487" t="s">
        <v>1373</v>
      </c>
      <c r="G185" s="491">
        <f>'7-RP'!C14</f>
        <v>0</v>
      </c>
    </row>
    <row r="186" spans="1:7" ht="15.75">
      <c r="A186" s="486" t="str">
        <f t="shared" si="18"/>
        <v>ДФ ДСК Фонд на паричния пазар в евро</v>
      </c>
      <c r="B186" s="487" t="str">
        <f t="shared" si="19"/>
        <v>РГ-05-1575</v>
      </c>
      <c r="C186" s="488">
        <f t="shared" si="20"/>
        <v>43100</v>
      </c>
      <c r="D186" s="492" t="s">
        <v>889</v>
      </c>
      <c r="E186" s="493" t="s">
        <v>156</v>
      </c>
      <c r="F186" s="487" t="s">
        <v>1373</v>
      </c>
      <c r="G186" s="491">
        <f>'7-RP'!C15</f>
        <v>0</v>
      </c>
    </row>
    <row r="187" spans="1:7" ht="15.75">
      <c r="A187" s="486" t="str">
        <f t="shared" si="18"/>
        <v>ДФ ДСК Фонд на паричния пазар в евро</v>
      </c>
      <c r="B187" s="487" t="str">
        <f t="shared" si="19"/>
        <v>РГ-05-1575</v>
      </c>
      <c r="C187" s="488">
        <f t="shared" si="20"/>
        <v>43100</v>
      </c>
      <c r="D187" s="492" t="s">
        <v>890</v>
      </c>
      <c r="E187" s="493" t="s">
        <v>157</v>
      </c>
      <c r="F187" s="487" t="s">
        <v>1373</v>
      </c>
      <c r="G187" s="491">
        <f>'7-RP'!C16</f>
        <v>0</v>
      </c>
    </row>
    <row r="188" spans="1:7" ht="15.75">
      <c r="A188" s="486" t="str">
        <f t="shared" si="18"/>
        <v>ДФ ДСК Фонд на паричния пазар в евро</v>
      </c>
      <c r="B188" s="487" t="str">
        <f t="shared" si="19"/>
        <v>РГ-05-1575</v>
      </c>
      <c r="C188" s="488">
        <f t="shared" si="20"/>
        <v>43100</v>
      </c>
      <c r="D188" s="492" t="s">
        <v>891</v>
      </c>
      <c r="E188" s="494" t="s">
        <v>96</v>
      </c>
      <c r="F188" s="487" t="s">
        <v>1373</v>
      </c>
      <c r="G188" s="491">
        <f>'7-RP'!C17</f>
        <v>0</v>
      </c>
    </row>
    <row r="189" spans="1:7" ht="15.75">
      <c r="A189" s="486" t="str">
        <f t="shared" si="18"/>
        <v>ДФ ДСК Фонд на паричния пазар в евро</v>
      </c>
      <c r="B189" s="487" t="str">
        <f t="shared" si="19"/>
        <v>РГ-05-1575</v>
      </c>
      <c r="C189" s="488">
        <f t="shared" si="20"/>
        <v>43100</v>
      </c>
      <c r="D189" s="492" t="s">
        <v>892</v>
      </c>
      <c r="E189" s="494" t="s">
        <v>104</v>
      </c>
      <c r="F189" s="487" t="s">
        <v>1373</v>
      </c>
      <c r="G189" s="491">
        <f>'7-RP'!C18</f>
        <v>0</v>
      </c>
    </row>
    <row r="190" spans="1:7" ht="15.75">
      <c r="A190" s="486" t="str">
        <f t="shared" si="18"/>
        <v>ДФ ДСК Фонд на паричния пазар в евро</v>
      </c>
      <c r="B190" s="487" t="str">
        <f t="shared" si="19"/>
        <v>РГ-05-1575</v>
      </c>
      <c r="C190" s="488">
        <f t="shared" si="20"/>
        <v>43100</v>
      </c>
      <c r="D190" s="492" t="s">
        <v>994</v>
      </c>
      <c r="E190" s="494" t="s">
        <v>10</v>
      </c>
      <c r="F190" s="487" t="s">
        <v>1373</v>
      </c>
      <c r="G190" s="491">
        <f>'7-RP'!C19</f>
        <v>0</v>
      </c>
    </row>
    <row r="191" spans="1:7" ht="31.5">
      <c r="A191" s="486" t="str">
        <f t="shared" si="18"/>
        <v>ДФ ДСК Фонд на паричния пазар в евро</v>
      </c>
      <c r="B191" s="487" t="str">
        <f t="shared" si="19"/>
        <v>РГ-05-1575</v>
      </c>
      <c r="C191" s="488">
        <f t="shared" si="20"/>
        <v>43100</v>
      </c>
      <c r="D191" s="492" t="s">
        <v>893</v>
      </c>
      <c r="E191" s="493" t="s">
        <v>158</v>
      </c>
      <c r="F191" s="487" t="s">
        <v>1373</v>
      </c>
      <c r="G191" s="491">
        <f>'7-RP'!C20</f>
        <v>0</v>
      </c>
    </row>
    <row r="192" spans="1:7" ht="15.75">
      <c r="A192" s="486" t="str">
        <f t="shared" si="18"/>
        <v>ДФ ДСК Фонд на паричния пазар в евро</v>
      </c>
      <c r="B192" s="487" t="str">
        <f t="shared" si="19"/>
        <v>РГ-05-1575</v>
      </c>
      <c r="C192" s="488">
        <f t="shared" si="20"/>
        <v>43100</v>
      </c>
      <c r="D192" s="492" t="s">
        <v>894</v>
      </c>
      <c r="E192" s="494" t="s">
        <v>99</v>
      </c>
      <c r="F192" s="487" t="s">
        <v>1373</v>
      </c>
      <c r="G192" s="491">
        <f>'7-RP'!C21</f>
        <v>0</v>
      </c>
    </row>
    <row r="193" spans="1:7" ht="15.75">
      <c r="A193" s="486" t="str">
        <f t="shared" si="18"/>
        <v>ДФ ДСК Фонд на паричния пазар в евро</v>
      </c>
      <c r="B193" s="487" t="str">
        <f t="shared" si="19"/>
        <v>РГ-05-1575</v>
      </c>
      <c r="C193" s="488">
        <f t="shared" si="20"/>
        <v>43100</v>
      </c>
      <c r="D193" s="492" t="s">
        <v>895</v>
      </c>
      <c r="E193" s="494" t="s">
        <v>97</v>
      </c>
      <c r="F193" s="487" t="s">
        <v>1373</v>
      </c>
      <c r="G193" s="491">
        <f>'7-RP'!C22</f>
        <v>0</v>
      </c>
    </row>
    <row r="194" spans="1:7" ht="15.75">
      <c r="A194" s="486" t="str">
        <f t="shared" si="18"/>
        <v>ДФ ДСК Фонд на паричния пазар в евро</v>
      </c>
      <c r="B194" s="487" t="str">
        <f t="shared" si="19"/>
        <v>РГ-05-1575</v>
      </c>
      <c r="C194" s="488">
        <f t="shared" si="20"/>
        <v>43100</v>
      </c>
      <c r="D194" s="492" t="s">
        <v>896</v>
      </c>
      <c r="E194" s="494" t="s">
        <v>10</v>
      </c>
      <c r="F194" s="487" t="s">
        <v>1373</v>
      </c>
      <c r="G194" s="491">
        <f>'7-RP'!C23</f>
        <v>0</v>
      </c>
    </row>
    <row r="195" spans="1:7" ht="15.75">
      <c r="A195" s="486" t="str">
        <f t="shared" si="18"/>
        <v>ДФ ДСК Фонд на паричния пазар в евро</v>
      </c>
      <c r="B195" s="487" t="str">
        <f t="shared" si="19"/>
        <v>РГ-05-1575</v>
      </c>
      <c r="C195" s="488">
        <f t="shared" si="20"/>
        <v>43100</v>
      </c>
      <c r="D195" s="492" t="s">
        <v>897</v>
      </c>
      <c r="E195" s="493" t="s">
        <v>119</v>
      </c>
      <c r="F195" s="487" t="s">
        <v>1373</v>
      </c>
      <c r="G195" s="491">
        <f>'7-RP'!C24</f>
        <v>0</v>
      </c>
    </row>
    <row r="196" spans="1:7" ht="15.75">
      <c r="A196" s="486" t="str">
        <f t="shared" si="18"/>
        <v>ДФ ДСК Фонд на паричния пазар в евро</v>
      </c>
      <c r="B196" s="487" t="str">
        <f t="shared" si="19"/>
        <v>РГ-05-1575</v>
      </c>
      <c r="C196" s="488">
        <f t="shared" si="20"/>
        <v>43100</v>
      </c>
      <c r="D196" s="492" t="s">
        <v>898</v>
      </c>
      <c r="E196" s="490" t="s">
        <v>71</v>
      </c>
      <c r="F196" s="487" t="s">
        <v>1373</v>
      </c>
      <c r="G196" s="491">
        <f>'7-RP'!C25</f>
        <v>0</v>
      </c>
    </row>
    <row r="197" spans="1:7" ht="15.75">
      <c r="A197" s="495" t="str">
        <f t="shared" si="18"/>
        <v>ДФ ДСК Фонд на паричния пазар в евро</v>
      </c>
      <c r="B197" s="496" t="str">
        <f t="shared" si="19"/>
        <v>РГ-05-1575</v>
      </c>
      <c r="C197" s="497">
        <f t="shared" si="20"/>
        <v>43100</v>
      </c>
      <c r="D197" s="498"/>
      <c r="E197" s="499" t="s">
        <v>86</v>
      </c>
      <c r="F197" s="496" t="s">
        <v>1374</v>
      </c>
      <c r="G197" s="500">
        <f>'7-RP'!C31</f>
        <v>0</v>
      </c>
    </row>
    <row r="198" spans="1:7" ht="15.75">
      <c r="A198" s="495" t="str">
        <f t="shared" si="18"/>
        <v>ДФ ДСК Фонд на паричния пазар в евро</v>
      </c>
      <c r="B198" s="496" t="str">
        <f t="shared" si="19"/>
        <v>РГ-05-1575</v>
      </c>
      <c r="C198" s="497">
        <f t="shared" si="20"/>
        <v>43100</v>
      </c>
      <c r="D198" s="501" t="s">
        <v>899</v>
      </c>
      <c r="E198" s="502" t="s">
        <v>87</v>
      </c>
      <c r="F198" s="496" t="s">
        <v>1374</v>
      </c>
      <c r="G198" s="500">
        <f>'7-RP'!C32</f>
        <v>0</v>
      </c>
    </row>
    <row r="199" spans="1:7" ht="15.75">
      <c r="A199" s="495" t="str">
        <f t="shared" si="18"/>
        <v>ДФ ДСК Фонд на паричния пазар в евро</v>
      </c>
      <c r="B199" s="496" t="str">
        <f t="shared" si="19"/>
        <v>РГ-05-1575</v>
      </c>
      <c r="C199" s="497">
        <f t="shared" si="20"/>
        <v>43100</v>
      </c>
      <c r="D199" s="501" t="s">
        <v>900</v>
      </c>
      <c r="E199" s="502" t="s">
        <v>911</v>
      </c>
      <c r="F199" s="496" t="s">
        <v>1374</v>
      </c>
      <c r="G199" s="500">
        <f>'7-RP'!C33</f>
        <v>0</v>
      </c>
    </row>
    <row r="200" spans="1:7" ht="15.75">
      <c r="A200" s="495" t="str">
        <f aca="true" t="shared" si="21" ref="A200:A212">dfName</f>
        <v>ДФ ДСК Фонд на паричния пазар в евро</v>
      </c>
      <c r="B200" s="496" t="str">
        <f aca="true" t="shared" si="22" ref="B200:B212">dfRG</f>
        <v>РГ-05-1575</v>
      </c>
      <c r="C200" s="497">
        <f aca="true" t="shared" si="23" ref="C200:C212">EndDate</f>
        <v>43100</v>
      </c>
      <c r="D200" s="501" t="s">
        <v>901</v>
      </c>
      <c r="E200" s="503" t="s">
        <v>159</v>
      </c>
      <c r="F200" s="496" t="s">
        <v>1374</v>
      </c>
      <c r="G200" s="500">
        <f>'7-RP'!C34</f>
        <v>0</v>
      </c>
    </row>
    <row r="201" spans="1:7" ht="15.75">
      <c r="A201" s="495" t="str">
        <f t="shared" si="21"/>
        <v>ДФ ДСК Фонд на паричния пазар в евро</v>
      </c>
      <c r="B201" s="496" t="str">
        <f t="shared" si="22"/>
        <v>РГ-05-1575</v>
      </c>
      <c r="C201" s="497">
        <f t="shared" si="23"/>
        <v>43100</v>
      </c>
      <c r="D201" s="501" t="s">
        <v>902</v>
      </c>
      <c r="E201" s="503" t="s">
        <v>98</v>
      </c>
      <c r="F201" s="496" t="s">
        <v>1374</v>
      </c>
      <c r="G201" s="500">
        <f>'7-RP'!C35</f>
        <v>0</v>
      </c>
    </row>
    <row r="202" spans="1:7" ht="15.75">
      <c r="A202" s="495" t="str">
        <f t="shared" si="21"/>
        <v>ДФ ДСК Фонд на паричния пазар в евро</v>
      </c>
      <c r="B202" s="496" t="str">
        <f t="shared" si="22"/>
        <v>РГ-05-1575</v>
      </c>
      <c r="C202" s="497">
        <f t="shared" si="23"/>
        <v>43100</v>
      </c>
      <c r="D202" s="501" t="s">
        <v>903</v>
      </c>
      <c r="E202" s="503" t="s">
        <v>118</v>
      </c>
      <c r="F202" s="496" t="s">
        <v>1374</v>
      </c>
      <c r="G202" s="500">
        <f>'7-RP'!C36</f>
        <v>0</v>
      </c>
    </row>
    <row r="203" spans="1:7" ht="15.75">
      <c r="A203" s="495" t="str">
        <f t="shared" si="21"/>
        <v>ДФ ДСК Фонд на паричния пазар в евро</v>
      </c>
      <c r="B203" s="496" t="str">
        <f t="shared" si="22"/>
        <v>РГ-05-1575</v>
      </c>
      <c r="C203" s="497">
        <f t="shared" si="23"/>
        <v>43100</v>
      </c>
      <c r="D203" s="501" t="s">
        <v>904</v>
      </c>
      <c r="E203" s="502" t="s">
        <v>120</v>
      </c>
      <c r="F203" s="496" t="s">
        <v>1374</v>
      </c>
      <c r="G203" s="500">
        <f>'7-RP'!C37</f>
        <v>0</v>
      </c>
    </row>
    <row r="204" spans="1:7" ht="15.75">
      <c r="A204" s="495" t="str">
        <f t="shared" si="21"/>
        <v>ДФ ДСК Фонд на паричния пазар в евро</v>
      </c>
      <c r="B204" s="496" t="str">
        <f t="shared" si="22"/>
        <v>РГ-05-1575</v>
      </c>
      <c r="C204" s="497">
        <f t="shared" si="23"/>
        <v>43100</v>
      </c>
      <c r="D204" s="501" t="s">
        <v>905</v>
      </c>
      <c r="E204" s="502" t="s">
        <v>139</v>
      </c>
      <c r="F204" s="496" t="s">
        <v>1374</v>
      </c>
      <c r="G204" s="500">
        <f>'7-RP'!C38</f>
        <v>0</v>
      </c>
    </row>
    <row r="205" spans="1:7" ht="15.75">
      <c r="A205" s="495" t="str">
        <f t="shared" si="21"/>
        <v>ДФ ДСК Фонд на паричния пазар в евро</v>
      </c>
      <c r="B205" s="496" t="str">
        <f t="shared" si="22"/>
        <v>РГ-05-1575</v>
      </c>
      <c r="C205" s="497">
        <f t="shared" si="23"/>
        <v>43100</v>
      </c>
      <c r="D205" s="501" t="s">
        <v>906</v>
      </c>
      <c r="E205" s="502" t="s">
        <v>102</v>
      </c>
      <c r="F205" s="496" t="s">
        <v>1374</v>
      </c>
      <c r="G205" s="500">
        <f>'7-RP'!C39</f>
        <v>0</v>
      </c>
    </row>
    <row r="206" spans="1:7" ht="15.75">
      <c r="A206" s="495" t="str">
        <f t="shared" si="21"/>
        <v>ДФ ДСК Фонд на паричния пазар в евро</v>
      </c>
      <c r="B206" s="496" t="str">
        <f t="shared" si="22"/>
        <v>РГ-05-1575</v>
      </c>
      <c r="C206" s="497">
        <f t="shared" si="23"/>
        <v>43100</v>
      </c>
      <c r="D206" s="501" t="s">
        <v>907</v>
      </c>
      <c r="E206" s="502" t="s">
        <v>103</v>
      </c>
      <c r="F206" s="496" t="s">
        <v>1374</v>
      </c>
      <c r="G206" s="500">
        <f>'7-RP'!C40</f>
        <v>0</v>
      </c>
    </row>
    <row r="207" spans="1:7" ht="31.5">
      <c r="A207" s="495" t="str">
        <f t="shared" si="21"/>
        <v>ДФ ДСК Фонд на паричния пазар в евро</v>
      </c>
      <c r="B207" s="496" t="str">
        <f t="shared" si="22"/>
        <v>РГ-05-1575</v>
      </c>
      <c r="C207" s="497">
        <f t="shared" si="23"/>
        <v>43100</v>
      </c>
      <c r="D207" s="501" t="s">
        <v>908</v>
      </c>
      <c r="E207" s="502" t="s">
        <v>995</v>
      </c>
      <c r="F207" s="496" t="s">
        <v>1374</v>
      </c>
      <c r="G207" s="500">
        <f>'7-RP'!C41</f>
        <v>0</v>
      </c>
    </row>
    <row r="208" spans="1:7" ht="31.5">
      <c r="A208" s="495" t="str">
        <f t="shared" si="21"/>
        <v>ДФ ДСК Фонд на паричния пазар в евро</v>
      </c>
      <c r="B208" s="496" t="str">
        <f t="shared" si="22"/>
        <v>РГ-05-1575</v>
      </c>
      <c r="C208" s="497">
        <f t="shared" si="23"/>
        <v>43100</v>
      </c>
      <c r="D208" s="501" t="s">
        <v>909</v>
      </c>
      <c r="E208" s="502" t="s">
        <v>996</v>
      </c>
      <c r="F208" s="496" t="s">
        <v>1374</v>
      </c>
      <c r="G208" s="500">
        <f>'7-RP'!C42</f>
        <v>0</v>
      </c>
    </row>
    <row r="209" spans="1:7" ht="31.5">
      <c r="A209" s="495" t="str">
        <f t="shared" si="21"/>
        <v>ДФ ДСК Фонд на паричния пазар в евро</v>
      </c>
      <c r="B209" s="496" t="str">
        <f t="shared" si="22"/>
        <v>РГ-05-1575</v>
      </c>
      <c r="C209" s="497">
        <f t="shared" si="23"/>
        <v>43100</v>
      </c>
      <c r="D209" s="501" t="s">
        <v>913</v>
      </c>
      <c r="E209" s="502" t="s">
        <v>142</v>
      </c>
      <c r="F209" s="496" t="s">
        <v>1374</v>
      </c>
      <c r="G209" s="500">
        <f>'7-RP'!C43</f>
        <v>0</v>
      </c>
    </row>
    <row r="210" spans="1:7" ht="15.75">
      <c r="A210" s="495" t="str">
        <f t="shared" si="21"/>
        <v>ДФ ДСК Фонд на паричния пазар в евро</v>
      </c>
      <c r="B210" s="496" t="str">
        <f t="shared" si="22"/>
        <v>РГ-05-1575</v>
      </c>
      <c r="C210" s="497">
        <f t="shared" si="23"/>
        <v>43100</v>
      </c>
      <c r="D210" s="501" t="s">
        <v>998</v>
      </c>
      <c r="E210" s="502" t="s">
        <v>997</v>
      </c>
      <c r="F210" s="496" t="s">
        <v>1374</v>
      </c>
      <c r="G210" s="500">
        <f>'7-RP'!C44</f>
        <v>0</v>
      </c>
    </row>
    <row r="211" spans="1:7" ht="15.75">
      <c r="A211" s="495" t="str">
        <f t="shared" si="21"/>
        <v>ДФ ДСК Фонд на паричния пазар в евро</v>
      </c>
      <c r="B211" s="496" t="str">
        <f t="shared" si="22"/>
        <v>РГ-05-1575</v>
      </c>
      <c r="C211" s="497">
        <f t="shared" si="23"/>
        <v>43100</v>
      </c>
      <c r="D211" s="501" t="s">
        <v>999</v>
      </c>
      <c r="E211" s="503" t="s">
        <v>88</v>
      </c>
      <c r="F211" s="496" t="s">
        <v>1374</v>
      </c>
      <c r="G211" s="500">
        <f>'7-RP'!C45</f>
        <v>0</v>
      </c>
    </row>
    <row r="212" spans="1:7" ht="16.5" thickBot="1">
      <c r="A212" s="504" t="str">
        <f t="shared" si="21"/>
        <v>ДФ ДСК Фонд на паричния пазар в евро</v>
      </c>
      <c r="B212" s="505" t="str">
        <f t="shared" si="22"/>
        <v>РГ-05-1575</v>
      </c>
      <c r="C212" s="506">
        <f t="shared" si="23"/>
        <v>43100</v>
      </c>
      <c r="D212" s="507" t="s">
        <v>910</v>
      </c>
      <c r="E212" s="508" t="s">
        <v>75</v>
      </c>
      <c r="F212" s="505" t="s">
        <v>1374</v>
      </c>
      <c r="G212" s="509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1327</v>
      </c>
      <c r="J2" s="47" t="s">
        <v>1328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1001</v>
      </c>
      <c r="H3" s="306" t="s">
        <v>1002</v>
      </c>
      <c r="J3" s="48" t="s">
        <v>1326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1003</v>
      </c>
      <c r="H4" s="306" t="s">
        <v>1004</v>
      </c>
      <c r="J4" s="48" t="s">
        <v>1325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1005</v>
      </c>
      <c r="H5" s="306" t="s">
        <v>1006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1007</v>
      </c>
      <c r="H6" s="306" t="s">
        <v>1008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1009</v>
      </c>
      <c r="H7" s="306" t="s">
        <v>1010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1011</v>
      </c>
      <c r="H8" s="306" t="s">
        <v>1012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1013</v>
      </c>
      <c r="H9" s="306" t="s">
        <v>1014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1015</v>
      </c>
      <c r="H10" s="306" t="s">
        <v>1016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1017</v>
      </c>
      <c r="H11" s="306" t="s">
        <v>1018</v>
      </c>
    </row>
    <row r="12" spans="4:8" ht="15.75">
      <c r="D12" s="51" t="s">
        <v>294</v>
      </c>
      <c r="E12" s="51" t="s">
        <v>295</v>
      </c>
      <c r="G12" t="s">
        <v>1019</v>
      </c>
      <c r="H12" s="306" t="s">
        <v>1020</v>
      </c>
    </row>
    <row r="13" spans="4:8" ht="25.5">
      <c r="D13" s="51" t="s">
        <v>296</v>
      </c>
      <c r="E13" s="51" t="s">
        <v>297</v>
      </c>
      <c r="G13" t="s">
        <v>1021</v>
      </c>
      <c r="H13" s="306" t="s">
        <v>1022</v>
      </c>
    </row>
    <row r="14" spans="4:8" ht="15.75">
      <c r="D14" s="51" t="s">
        <v>298</v>
      </c>
      <c r="E14" s="51" t="s">
        <v>299</v>
      </c>
      <c r="G14" t="s">
        <v>1023</v>
      </c>
      <c r="H14" s="306" t="s">
        <v>1024</v>
      </c>
    </row>
    <row r="15" spans="4:8" ht="15.75">
      <c r="D15" s="51" t="s">
        <v>300</v>
      </c>
      <c r="E15" s="51" t="s">
        <v>301</v>
      </c>
      <c r="G15" t="s">
        <v>1025</v>
      </c>
      <c r="H15" s="306" t="s">
        <v>1026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1027</v>
      </c>
      <c r="H16" s="306" t="s">
        <v>1028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1029</v>
      </c>
      <c r="H17" s="306" t="s">
        <v>1030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1031</v>
      </c>
      <c r="H18" s="306" t="s">
        <v>1032</v>
      </c>
    </row>
    <row r="19" spans="4:8" ht="15.75">
      <c r="D19" s="51" t="s">
        <v>308</v>
      </c>
      <c r="E19" s="51" t="s">
        <v>309</v>
      </c>
      <c r="G19" t="s">
        <v>1033</v>
      </c>
      <c r="H19" s="306" t="s">
        <v>1034</v>
      </c>
    </row>
    <row r="20" spans="4:8" ht="15.75">
      <c r="D20" s="51" t="s">
        <v>310</v>
      </c>
      <c r="E20" s="51" t="s">
        <v>311</v>
      </c>
      <c r="G20" t="s">
        <v>1035</v>
      </c>
      <c r="H20" s="306" t="s">
        <v>1036</v>
      </c>
    </row>
    <row r="21" spans="1:8" ht="15.75">
      <c r="A21" s="305"/>
      <c r="D21" s="51" t="s">
        <v>312</v>
      </c>
      <c r="E21" s="51" t="s">
        <v>313</v>
      </c>
      <c r="G21" t="s">
        <v>1037</v>
      </c>
      <c r="H21" s="306" t="s">
        <v>1038</v>
      </c>
    </row>
    <row r="22" spans="1:8" ht="15.75">
      <c r="A22" s="305" t="s">
        <v>1329</v>
      </c>
      <c r="D22" s="51" t="s">
        <v>314</v>
      </c>
      <c r="E22" s="51" t="s">
        <v>315</v>
      </c>
      <c r="G22" t="s">
        <v>1039</v>
      </c>
      <c r="H22" s="306" t="s">
        <v>1040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1041</v>
      </c>
      <c r="H23" s="306" t="s">
        <v>1042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1043</v>
      </c>
      <c r="H24" s="306" t="s">
        <v>1044</v>
      </c>
    </row>
    <row r="25" spans="4:8" ht="15.75">
      <c r="D25" s="51" t="s">
        <v>320</v>
      </c>
      <c r="E25" s="51" t="s">
        <v>321</v>
      </c>
      <c r="G25" t="s">
        <v>1045</v>
      </c>
      <c r="H25" s="306" t="s">
        <v>1046</v>
      </c>
    </row>
    <row r="26" spans="4:8" ht="15.75">
      <c r="D26" s="51" t="s">
        <v>322</v>
      </c>
      <c r="E26" s="51" t="s">
        <v>323</v>
      </c>
      <c r="G26" t="s">
        <v>1047</v>
      </c>
      <c r="H26" s="306" t="s">
        <v>1048</v>
      </c>
    </row>
    <row r="27" spans="1:8" ht="15.75">
      <c r="A27" s="47" t="s">
        <v>1330</v>
      </c>
      <c r="B27" s="47"/>
      <c r="D27" s="51" t="s">
        <v>324</v>
      </c>
      <c r="E27" s="51" t="s">
        <v>325</v>
      </c>
      <c r="G27" t="s">
        <v>1049</v>
      </c>
      <c r="H27" s="306" t="s">
        <v>1050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1051</v>
      </c>
      <c r="H28" s="306" t="s">
        <v>1052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1053</v>
      </c>
      <c r="H29" s="306" t="s">
        <v>1054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1055</v>
      </c>
      <c r="H30" s="306" t="s">
        <v>1056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1057</v>
      </c>
      <c r="H31" s="306" t="s">
        <v>1058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1059</v>
      </c>
      <c r="H32" s="306" t="s">
        <v>1060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1061</v>
      </c>
      <c r="H33" s="306" t="s">
        <v>1062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1063</v>
      </c>
      <c r="H34" s="306" t="s">
        <v>1064</v>
      </c>
    </row>
    <row r="35" spans="4:8" ht="15.75">
      <c r="D35" s="51" t="s">
        <v>339</v>
      </c>
      <c r="E35" s="51" t="s">
        <v>340</v>
      </c>
      <c r="G35" t="s">
        <v>1065</v>
      </c>
      <c r="H35" s="306" t="s">
        <v>1066</v>
      </c>
    </row>
    <row r="36" spans="4:8" ht="15.75">
      <c r="D36" s="51" t="s">
        <v>341</v>
      </c>
      <c r="E36" s="51" t="s">
        <v>342</v>
      </c>
      <c r="G36" t="s">
        <v>1067</v>
      </c>
      <c r="H36" s="306" t="s">
        <v>1068</v>
      </c>
    </row>
    <row r="37" spans="1:8" ht="15.75">
      <c r="A37" s="47" t="s">
        <v>1339</v>
      </c>
      <c r="D37" s="51" t="s">
        <v>343</v>
      </c>
      <c r="E37" s="51" t="s">
        <v>344</v>
      </c>
      <c r="G37" t="s">
        <v>1069</v>
      </c>
      <c r="H37" s="306" t="s">
        <v>1070</v>
      </c>
    </row>
    <row r="38" spans="1:8" ht="15.75">
      <c r="A38" s="48" t="s">
        <v>1343</v>
      </c>
      <c r="B38" s="48" t="s">
        <v>1340</v>
      </c>
      <c r="D38" s="51" t="s">
        <v>345</v>
      </c>
      <c r="E38" s="51" t="s">
        <v>346</v>
      </c>
      <c r="G38" t="s">
        <v>1071</v>
      </c>
      <c r="H38" s="306" t="s">
        <v>1072</v>
      </c>
    </row>
    <row r="39" spans="1:8" ht="15.75">
      <c r="A39" s="48" t="s">
        <v>1344</v>
      </c>
      <c r="B39" s="48" t="s">
        <v>1341</v>
      </c>
      <c r="D39" s="51" t="s">
        <v>347</v>
      </c>
      <c r="E39" s="51" t="s">
        <v>348</v>
      </c>
      <c r="G39" t="s">
        <v>1073</v>
      </c>
      <c r="H39" s="306" t="s">
        <v>1074</v>
      </c>
    </row>
    <row r="40" spans="1:8" ht="15.75">
      <c r="A40" s="48" t="s">
        <v>1345</v>
      </c>
      <c r="B40" s="48" t="s">
        <v>1342</v>
      </c>
      <c r="D40" s="51" t="s">
        <v>349</v>
      </c>
      <c r="E40" s="51" t="s">
        <v>350</v>
      </c>
      <c r="G40" t="s">
        <v>1075</v>
      </c>
      <c r="H40" s="306" t="s">
        <v>1076</v>
      </c>
    </row>
    <row r="41" spans="1:8" ht="15.75">
      <c r="A41" s="48" t="s">
        <v>267</v>
      </c>
      <c r="B41" s="48" t="s">
        <v>1346</v>
      </c>
      <c r="D41" s="51" t="s">
        <v>351</v>
      </c>
      <c r="E41" s="51" t="s">
        <v>352</v>
      </c>
      <c r="G41" t="s">
        <v>1077</v>
      </c>
      <c r="H41" s="306" t="s">
        <v>1078</v>
      </c>
    </row>
    <row r="42" spans="4:8" ht="15.75">
      <c r="D42" s="51" t="s">
        <v>353</v>
      </c>
      <c r="E42" s="51" t="s">
        <v>354</v>
      </c>
      <c r="G42" t="s">
        <v>1079</v>
      </c>
      <c r="H42" s="306" t="s">
        <v>1080</v>
      </c>
    </row>
    <row r="43" spans="4:8" ht="15.75">
      <c r="D43" s="51" t="s">
        <v>355</v>
      </c>
      <c r="E43" s="51" t="s">
        <v>356</v>
      </c>
      <c r="G43" t="s">
        <v>1081</v>
      </c>
      <c r="H43" s="306" t="s">
        <v>1082</v>
      </c>
    </row>
    <row r="44" spans="4:8" ht="15.75">
      <c r="D44" s="51" t="s">
        <v>357</v>
      </c>
      <c r="E44" s="51" t="s">
        <v>358</v>
      </c>
      <c r="G44" t="s">
        <v>1083</v>
      </c>
      <c r="H44" s="306" t="s">
        <v>1084</v>
      </c>
    </row>
    <row r="45" spans="4:8" ht="15.75">
      <c r="D45" s="51" t="s">
        <v>359</v>
      </c>
      <c r="E45" s="51" t="s">
        <v>360</v>
      </c>
      <c r="G45" t="s">
        <v>1085</v>
      </c>
      <c r="H45" s="306" t="s">
        <v>1086</v>
      </c>
    </row>
    <row r="46" spans="4:8" ht="15.75">
      <c r="D46" s="51" t="s">
        <v>361</v>
      </c>
      <c r="E46" s="51" t="s">
        <v>362</v>
      </c>
      <c r="G46" t="s">
        <v>1087</v>
      </c>
      <c r="H46" s="306" t="s">
        <v>1088</v>
      </c>
    </row>
    <row r="47" spans="4:8" ht="15.75">
      <c r="D47" s="51" t="s">
        <v>363</v>
      </c>
      <c r="E47" s="51" t="s">
        <v>364</v>
      </c>
      <c r="G47" t="s">
        <v>1089</v>
      </c>
      <c r="H47" s="306" t="s">
        <v>1090</v>
      </c>
    </row>
    <row r="48" spans="4:8" ht="15.75">
      <c r="D48" s="51" t="s">
        <v>365</v>
      </c>
      <c r="E48" s="51" t="s">
        <v>366</v>
      </c>
      <c r="G48" t="s">
        <v>1091</v>
      </c>
      <c r="H48" s="306" t="s">
        <v>1092</v>
      </c>
    </row>
    <row r="49" spans="4:8" ht="15.75">
      <c r="D49" s="51" t="s">
        <v>367</v>
      </c>
      <c r="E49" s="51" t="s">
        <v>368</v>
      </c>
      <c r="G49" t="s">
        <v>1093</v>
      </c>
      <c r="H49" s="306" t="s">
        <v>1094</v>
      </c>
    </row>
    <row r="50" spans="4:8" ht="15.75">
      <c r="D50" s="51" t="s">
        <v>369</v>
      </c>
      <c r="E50" s="51" t="s">
        <v>370</v>
      </c>
      <c r="G50" t="s">
        <v>1095</v>
      </c>
      <c r="H50" s="306" t="s">
        <v>1096</v>
      </c>
    </row>
    <row r="51" spans="4:8" ht="15.75">
      <c r="D51" s="51" t="s">
        <v>371</v>
      </c>
      <c r="E51" s="51" t="s">
        <v>372</v>
      </c>
      <c r="G51" t="s">
        <v>1097</v>
      </c>
      <c r="H51" s="306" t="s">
        <v>1098</v>
      </c>
    </row>
    <row r="52" spans="4:8" ht="15.75">
      <c r="D52" s="51" t="s">
        <v>373</v>
      </c>
      <c r="E52" s="51" t="s">
        <v>374</v>
      </c>
      <c r="G52" t="s">
        <v>1099</v>
      </c>
      <c r="H52" s="306" t="s">
        <v>1100</v>
      </c>
    </row>
    <row r="53" spans="4:8" ht="15.75">
      <c r="D53" s="51" t="s">
        <v>375</v>
      </c>
      <c r="E53" s="51" t="s">
        <v>376</v>
      </c>
      <c r="G53" t="s">
        <v>1101</v>
      </c>
      <c r="H53" s="306" t="s">
        <v>1102</v>
      </c>
    </row>
    <row r="54" spans="4:8" ht="15.75">
      <c r="D54" s="51" t="s">
        <v>377</v>
      </c>
      <c r="E54" s="51" t="s">
        <v>378</v>
      </c>
      <c r="G54" t="s">
        <v>1103</v>
      </c>
      <c r="H54" s="306" t="s">
        <v>1104</v>
      </c>
    </row>
    <row r="55" spans="4:8" ht="15.75">
      <c r="D55" s="51" t="s">
        <v>379</v>
      </c>
      <c r="E55" s="51" t="s">
        <v>380</v>
      </c>
      <c r="G55" t="s">
        <v>1105</v>
      </c>
      <c r="H55" s="306" t="s">
        <v>1106</v>
      </c>
    </row>
    <row r="56" spans="4:8" ht="15.75">
      <c r="D56" s="51" t="s">
        <v>381</v>
      </c>
      <c r="E56" s="51" t="s">
        <v>382</v>
      </c>
      <c r="G56" t="s">
        <v>1107</v>
      </c>
      <c r="H56" s="306" t="s">
        <v>1108</v>
      </c>
    </row>
    <row r="57" spans="4:8" ht="15.75">
      <c r="D57" s="51" t="s">
        <v>383</v>
      </c>
      <c r="E57" s="51" t="s">
        <v>384</v>
      </c>
      <c r="G57" t="s">
        <v>1109</v>
      </c>
      <c r="H57" s="306" t="s">
        <v>1110</v>
      </c>
    </row>
    <row r="58" spans="4:8" ht="15.75">
      <c r="D58" s="51" t="s">
        <v>385</v>
      </c>
      <c r="E58" s="51" t="s">
        <v>386</v>
      </c>
      <c r="G58" t="s">
        <v>1111</v>
      </c>
      <c r="H58" s="306" t="s">
        <v>1112</v>
      </c>
    </row>
    <row r="59" spans="4:8" ht="15.75">
      <c r="D59" s="51" t="s">
        <v>387</v>
      </c>
      <c r="E59" s="51" t="s">
        <v>388</v>
      </c>
      <c r="G59" t="s">
        <v>1113</v>
      </c>
      <c r="H59" s="306" t="s">
        <v>1114</v>
      </c>
    </row>
    <row r="60" spans="4:8" ht="15.75">
      <c r="D60" s="51" t="s">
        <v>389</v>
      </c>
      <c r="E60" s="51" t="s">
        <v>390</v>
      </c>
      <c r="G60" t="s">
        <v>1115</v>
      </c>
      <c r="H60" s="306" t="s">
        <v>1116</v>
      </c>
    </row>
    <row r="61" spans="4:8" ht="15.75">
      <c r="D61" s="51" t="s">
        <v>391</v>
      </c>
      <c r="E61" s="51" t="s">
        <v>392</v>
      </c>
      <c r="G61" t="s">
        <v>1117</v>
      </c>
      <c r="H61" s="306" t="s">
        <v>1118</v>
      </c>
    </row>
    <row r="62" spans="4:8" ht="15.75">
      <c r="D62" s="51" t="s">
        <v>393</v>
      </c>
      <c r="E62" s="51" t="s">
        <v>394</v>
      </c>
      <c r="G62" t="s">
        <v>1119</v>
      </c>
      <c r="H62" s="306" t="s">
        <v>1120</v>
      </c>
    </row>
    <row r="63" spans="4:8" ht="15.75">
      <c r="D63" s="51" t="s">
        <v>395</v>
      </c>
      <c r="E63" s="51" t="s">
        <v>396</v>
      </c>
      <c r="G63" t="s">
        <v>1121</v>
      </c>
      <c r="H63" s="306" t="s">
        <v>1122</v>
      </c>
    </row>
    <row r="64" spans="4:8" ht="15.75">
      <c r="D64" s="51" t="s">
        <v>397</v>
      </c>
      <c r="E64" s="51" t="s">
        <v>398</v>
      </c>
      <c r="G64" t="s">
        <v>1123</v>
      </c>
      <c r="H64" s="306" t="s">
        <v>1124</v>
      </c>
    </row>
    <row r="65" spans="4:8" ht="15.75">
      <c r="D65" s="51" t="s">
        <v>399</v>
      </c>
      <c r="E65" s="51" t="s">
        <v>400</v>
      </c>
      <c r="G65" t="s">
        <v>1125</v>
      </c>
      <c r="H65" s="306" t="s">
        <v>1126</v>
      </c>
    </row>
    <row r="66" spans="4:8" ht="15.75">
      <c r="D66" s="51" t="s">
        <v>401</v>
      </c>
      <c r="E66" s="51" t="s">
        <v>402</v>
      </c>
      <c r="G66" t="s">
        <v>1127</v>
      </c>
      <c r="H66" s="306" t="s">
        <v>1128</v>
      </c>
    </row>
    <row r="67" spans="4:8" ht="15.75">
      <c r="D67" s="51" t="s">
        <v>403</v>
      </c>
      <c r="E67" s="51" t="s">
        <v>404</v>
      </c>
      <c r="G67" t="s">
        <v>1129</v>
      </c>
      <c r="H67" s="306" t="s">
        <v>1130</v>
      </c>
    </row>
    <row r="68" spans="4:8" ht="15.75">
      <c r="D68" s="51" t="s">
        <v>405</v>
      </c>
      <c r="E68" s="51" t="s">
        <v>406</v>
      </c>
      <c r="G68" t="s">
        <v>1131</v>
      </c>
      <c r="H68" s="306" t="s">
        <v>1132</v>
      </c>
    </row>
    <row r="69" spans="4:8" ht="15.75">
      <c r="D69" s="51" t="s">
        <v>407</v>
      </c>
      <c r="E69" s="51" t="s">
        <v>408</v>
      </c>
      <c r="G69" t="s">
        <v>1133</v>
      </c>
      <c r="H69" s="306" t="s">
        <v>1134</v>
      </c>
    </row>
    <row r="70" spans="4:8" ht="15.75">
      <c r="D70" s="51" t="s">
        <v>409</v>
      </c>
      <c r="E70" s="51" t="s">
        <v>410</v>
      </c>
      <c r="G70" t="s">
        <v>1135</v>
      </c>
      <c r="H70" s="306" t="s">
        <v>1136</v>
      </c>
    </row>
    <row r="71" spans="4:8" ht="15.75">
      <c r="D71" s="51" t="s">
        <v>411</v>
      </c>
      <c r="E71" s="51" t="s">
        <v>412</v>
      </c>
      <c r="G71" t="s">
        <v>1137</v>
      </c>
      <c r="H71" s="306" t="s">
        <v>1138</v>
      </c>
    </row>
    <row r="72" spans="4:8" ht="15.75">
      <c r="D72" s="51" t="s">
        <v>413</v>
      </c>
      <c r="E72" s="51" t="s">
        <v>414</v>
      </c>
      <c r="G72" t="s">
        <v>1139</v>
      </c>
      <c r="H72" s="306" t="s">
        <v>1140</v>
      </c>
    </row>
    <row r="73" spans="4:8" ht="15.75">
      <c r="D73" s="51" t="s">
        <v>415</v>
      </c>
      <c r="E73" s="51" t="s">
        <v>416</v>
      </c>
      <c r="G73" t="s">
        <v>1141</v>
      </c>
      <c r="H73" s="306" t="s">
        <v>1142</v>
      </c>
    </row>
    <row r="74" spans="4:8" ht="15.75">
      <c r="D74" s="51" t="s">
        <v>417</v>
      </c>
      <c r="E74" s="51" t="s">
        <v>418</v>
      </c>
      <c r="G74" t="s">
        <v>1143</v>
      </c>
      <c r="H74" s="306" t="s">
        <v>1144</v>
      </c>
    </row>
    <row r="75" spans="4:8" ht="15.75">
      <c r="D75" s="51" t="s">
        <v>419</v>
      </c>
      <c r="E75" s="51" t="s">
        <v>420</v>
      </c>
      <c r="G75" t="s">
        <v>1145</v>
      </c>
      <c r="H75" s="306" t="s">
        <v>1146</v>
      </c>
    </row>
    <row r="76" spans="4:8" ht="15.75">
      <c r="D76" s="51" t="s">
        <v>421</v>
      </c>
      <c r="E76" s="51" t="s">
        <v>422</v>
      </c>
      <c r="G76" t="s">
        <v>1147</v>
      </c>
      <c r="H76" s="306" t="s">
        <v>1148</v>
      </c>
    </row>
    <row r="77" spans="4:8" ht="15.75">
      <c r="D77" s="51" t="s">
        <v>423</v>
      </c>
      <c r="E77" s="51" t="s">
        <v>424</v>
      </c>
      <c r="G77" t="s">
        <v>1149</v>
      </c>
      <c r="H77" s="306" t="s">
        <v>1150</v>
      </c>
    </row>
    <row r="78" spans="4:8" ht="15.75">
      <c r="D78" s="51" t="s">
        <v>425</v>
      </c>
      <c r="E78" s="51" t="s">
        <v>426</v>
      </c>
      <c r="G78" t="s">
        <v>1151</v>
      </c>
      <c r="H78" s="306" t="s">
        <v>1152</v>
      </c>
    </row>
    <row r="79" spans="4:8" ht="15.75">
      <c r="D79" s="51" t="s">
        <v>427</v>
      </c>
      <c r="E79" s="51" t="s">
        <v>428</v>
      </c>
      <c r="G79" t="s">
        <v>1153</v>
      </c>
      <c r="H79" s="306" t="s">
        <v>1154</v>
      </c>
    </row>
    <row r="80" spans="4:8" ht="15.75">
      <c r="D80" s="51" t="s">
        <v>429</v>
      </c>
      <c r="E80" s="51" t="s">
        <v>430</v>
      </c>
      <c r="G80" t="s">
        <v>1155</v>
      </c>
      <c r="H80" s="306" t="s">
        <v>1156</v>
      </c>
    </row>
    <row r="81" spans="4:8" ht="15.75">
      <c r="D81" s="49" t="s">
        <v>431</v>
      </c>
      <c r="E81" s="51" t="s">
        <v>432</v>
      </c>
      <c r="G81" t="s">
        <v>1157</v>
      </c>
      <c r="H81" s="306" t="s">
        <v>1158</v>
      </c>
    </row>
    <row r="82" spans="4:8" ht="15.75">
      <c r="D82" s="51" t="s">
        <v>433</v>
      </c>
      <c r="E82" s="51" t="s">
        <v>434</v>
      </c>
      <c r="G82" t="s">
        <v>1159</v>
      </c>
      <c r="H82" s="306" t="s">
        <v>1160</v>
      </c>
    </row>
    <row r="83" spans="4:8" ht="15.75">
      <c r="D83" s="51" t="s">
        <v>435</v>
      </c>
      <c r="E83" s="51" t="s">
        <v>436</v>
      </c>
      <c r="G83" t="s">
        <v>1161</v>
      </c>
      <c r="H83" s="306" t="s">
        <v>1162</v>
      </c>
    </row>
    <row r="84" spans="4:8" ht="15.75">
      <c r="D84" s="51" t="s">
        <v>437</v>
      </c>
      <c r="E84" s="51" t="s">
        <v>438</v>
      </c>
      <c r="G84" t="s">
        <v>1163</v>
      </c>
      <c r="H84" s="306" t="s">
        <v>1164</v>
      </c>
    </row>
    <row r="85" spans="4:8" ht="15.75">
      <c r="D85" s="51" t="s">
        <v>439</v>
      </c>
      <c r="E85" s="51" t="s">
        <v>440</v>
      </c>
      <c r="G85" t="s">
        <v>1165</v>
      </c>
      <c r="H85" s="306" t="s">
        <v>1166</v>
      </c>
    </row>
    <row r="86" spans="4:8" ht="15.75">
      <c r="D86" s="51" t="s">
        <v>441</v>
      </c>
      <c r="E86" s="51" t="s">
        <v>442</v>
      </c>
      <c r="G86" t="s">
        <v>1167</v>
      </c>
      <c r="H86" s="306" t="s">
        <v>1168</v>
      </c>
    </row>
    <row r="87" spans="4:8" ht="15.75">
      <c r="D87" s="51" t="s">
        <v>443</v>
      </c>
      <c r="E87" s="51" t="s">
        <v>444</v>
      </c>
      <c r="G87" t="s">
        <v>1169</v>
      </c>
      <c r="H87" s="306" t="s">
        <v>1170</v>
      </c>
    </row>
    <row r="88" spans="4:8" ht="15.75">
      <c r="D88" s="51" t="s">
        <v>445</v>
      </c>
      <c r="E88" s="51" t="s">
        <v>446</v>
      </c>
      <c r="G88" t="s">
        <v>1171</v>
      </c>
      <c r="H88" s="306" t="s">
        <v>1172</v>
      </c>
    </row>
    <row r="89" spans="4:8" ht="15.75">
      <c r="D89" s="51" t="s">
        <v>447</v>
      </c>
      <c r="E89" s="51" t="s">
        <v>448</v>
      </c>
      <c r="G89" t="s">
        <v>1173</v>
      </c>
      <c r="H89" s="306" t="s">
        <v>1174</v>
      </c>
    </row>
    <row r="90" spans="4:8" ht="15.75">
      <c r="D90" s="49" t="s">
        <v>449</v>
      </c>
      <c r="E90" s="51" t="s">
        <v>450</v>
      </c>
      <c r="G90" t="s">
        <v>1175</v>
      </c>
      <c r="H90" s="306" t="s">
        <v>1176</v>
      </c>
    </row>
    <row r="91" spans="4:8" ht="15.75">
      <c r="D91" s="51" t="s">
        <v>451</v>
      </c>
      <c r="E91" s="51" t="s">
        <v>452</v>
      </c>
      <c r="G91" t="s">
        <v>1177</v>
      </c>
      <c r="H91" s="306" t="s">
        <v>1178</v>
      </c>
    </row>
    <row r="92" spans="4:8" ht="15.75">
      <c r="D92" s="51" t="s">
        <v>453</v>
      </c>
      <c r="E92" s="51" t="s">
        <v>454</v>
      </c>
      <c r="G92" t="s">
        <v>1179</v>
      </c>
      <c r="H92" s="306" t="s">
        <v>1180</v>
      </c>
    </row>
    <row r="93" spans="4:8" ht="15.75">
      <c r="D93" s="51" t="s">
        <v>455</v>
      </c>
      <c r="E93" s="51" t="s">
        <v>456</v>
      </c>
      <c r="G93" t="s">
        <v>1181</v>
      </c>
      <c r="H93" s="306" t="s">
        <v>1182</v>
      </c>
    </row>
    <row r="94" spans="4:8" ht="15.75">
      <c r="D94" s="51" t="s">
        <v>457</v>
      </c>
      <c r="E94" s="51" t="s">
        <v>458</v>
      </c>
      <c r="G94" t="s">
        <v>1183</v>
      </c>
      <c r="H94" s="306" t="s">
        <v>1184</v>
      </c>
    </row>
    <row r="95" spans="4:8" ht="15.75">
      <c r="D95" s="51" t="s">
        <v>459</v>
      </c>
      <c r="E95" s="51" t="s">
        <v>460</v>
      </c>
      <c r="G95" t="s">
        <v>1185</v>
      </c>
      <c r="H95" s="306" t="s">
        <v>1186</v>
      </c>
    </row>
    <row r="96" spans="4:8" ht="15.75">
      <c r="D96" s="51" t="s">
        <v>461</v>
      </c>
      <c r="E96" s="51" t="s">
        <v>462</v>
      </c>
      <c r="G96" t="s">
        <v>1187</v>
      </c>
      <c r="H96" s="306" t="s">
        <v>1188</v>
      </c>
    </row>
    <row r="97" spans="4:8" ht="15.75">
      <c r="D97" s="51" t="s">
        <v>463</v>
      </c>
      <c r="E97" s="51" t="s">
        <v>464</v>
      </c>
      <c r="G97" t="s">
        <v>1189</v>
      </c>
      <c r="H97" s="306" t="s">
        <v>1190</v>
      </c>
    </row>
    <row r="98" spans="4:8" ht="15.75">
      <c r="D98" s="51" t="s">
        <v>465</v>
      </c>
      <c r="E98" s="51" t="s">
        <v>466</v>
      </c>
      <c r="G98" t="s">
        <v>1191</v>
      </c>
      <c r="H98" s="306" t="s">
        <v>1192</v>
      </c>
    </row>
    <row r="99" spans="4:8" ht="15.75">
      <c r="D99" s="51" t="s">
        <v>467</v>
      </c>
      <c r="E99" s="51" t="s">
        <v>468</v>
      </c>
      <c r="G99" t="s">
        <v>1193</v>
      </c>
      <c r="H99" s="306" t="s">
        <v>1194</v>
      </c>
    </row>
    <row r="100" spans="4:8" ht="15.75">
      <c r="D100" s="51" t="s">
        <v>469</v>
      </c>
      <c r="E100" s="51" t="s">
        <v>470</v>
      </c>
      <c r="G100" t="s">
        <v>1195</v>
      </c>
      <c r="H100" s="306" t="s">
        <v>1196</v>
      </c>
    </row>
    <row r="101" spans="4:8" ht="15.75">
      <c r="D101" s="51" t="s">
        <v>471</v>
      </c>
      <c r="E101" s="51" t="s">
        <v>472</v>
      </c>
      <c r="G101" t="s">
        <v>1197</v>
      </c>
      <c r="H101" s="306" t="s">
        <v>1198</v>
      </c>
    </row>
    <row r="102" spans="4:8" ht="15.75">
      <c r="D102" s="51" t="s">
        <v>473</v>
      </c>
      <c r="E102" s="51" t="s">
        <v>474</v>
      </c>
      <c r="G102" t="s">
        <v>1199</v>
      </c>
      <c r="H102" s="306" t="s">
        <v>1200</v>
      </c>
    </row>
    <row r="103" spans="4:8" ht="15.75">
      <c r="D103" s="51" t="s">
        <v>475</v>
      </c>
      <c r="E103" s="51" t="s">
        <v>476</v>
      </c>
      <c r="G103" t="s">
        <v>1201</v>
      </c>
      <c r="H103" s="306" t="s">
        <v>1202</v>
      </c>
    </row>
    <row r="104" spans="4:8" ht="15.75">
      <c r="D104" s="49" t="s">
        <v>477</v>
      </c>
      <c r="E104" s="51" t="s">
        <v>478</v>
      </c>
      <c r="G104" t="s">
        <v>1203</v>
      </c>
      <c r="H104" s="306" t="s">
        <v>1204</v>
      </c>
    </row>
    <row r="105" spans="4:8" ht="15.75">
      <c r="D105" s="51" t="s">
        <v>479</v>
      </c>
      <c r="E105" s="51" t="s">
        <v>480</v>
      </c>
      <c r="G105" t="s">
        <v>1205</v>
      </c>
      <c r="H105" s="306" t="s">
        <v>1206</v>
      </c>
    </row>
    <row r="106" spans="4:8" ht="15.75">
      <c r="D106" s="51" t="s">
        <v>481</v>
      </c>
      <c r="E106" s="51" t="s">
        <v>482</v>
      </c>
      <c r="G106" t="s">
        <v>1207</v>
      </c>
      <c r="H106" s="306" t="s">
        <v>1208</v>
      </c>
    </row>
    <row r="107" spans="4:8" ht="15.75">
      <c r="D107" s="51" t="s">
        <v>483</v>
      </c>
      <c r="E107" s="51" t="s">
        <v>484</v>
      </c>
      <c r="G107" t="s">
        <v>1209</v>
      </c>
      <c r="H107" s="306" t="s">
        <v>1210</v>
      </c>
    </row>
    <row r="108" spans="4:8" ht="15.75">
      <c r="D108" s="51" t="s">
        <v>229</v>
      </c>
      <c r="E108" s="51" t="s">
        <v>485</v>
      </c>
      <c r="G108" t="s">
        <v>1211</v>
      </c>
      <c r="H108" s="306" t="s">
        <v>1212</v>
      </c>
    </row>
    <row r="109" spans="4:8" ht="15.75">
      <c r="D109" s="51" t="s">
        <v>486</v>
      </c>
      <c r="E109" s="51" t="s">
        <v>487</v>
      </c>
      <c r="G109" t="s">
        <v>1213</v>
      </c>
      <c r="H109" s="306" t="s">
        <v>1214</v>
      </c>
    </row>
    <row r="110" spans="4:8" ht="15.75">
      <c r="D110" s="51" t="s">
        <v>488</v>
      </c>
      <c r="E110" s="51" t="s">
        <v>489</v>
      </c>
      <c r="G110" t="s">
        <v>1215</v>
      </c>
      <c r="H110" s="306" t="s">
        <v>1216</v>
      </c>
    </row>
    <row r="111" spans="4:8" ht="15.75">
      <c r="D111" s="49" t="s">
        <v>490</v>
      </c>
      <c r="E111" s="51" t="s">
        <v>491</v>
      </c>
      <c r="G111" t="s">
        <v>1217</v>
      </c>
      <c r="H111" s="306" t="s">
        <v>1218</v>
      </c>
    </row>
    <row r="112" spans="4:8" ht="15.75">
      <c r="D112" s="51" t="s">
        <v>492</v>
      </c>
      <c r="E112" s="51" t="s">
        <v>493</v>
      </c>
      <c r="G112" t="s">
        <v>1219</v>
      </c>
      <c r="H112" s="306" t="s">
        <v>1220</v>
      </c>
    </row>
    <row r="113" spans="4:8" ht="15.75">
      <c r="D113" s="51" t="s">
        <v>494</v>
      </c>
      <c r="E113" s="51" t="s">
        <v>495</v>
      </c>
      <c r="G113" t="s">
        <v>1221</v>
      </c>
      <c r="H113" s="306" t="s">
        <v>1222</v>
      </c>
    </row>
    <row r="114" spans="4:8" ht="15.75">
      <c r="D114" s="51" t="s">
        <v>496</v>
      </c>
      <c r="E114" s="51" t="s">
        <v>497</v>
      </c>
      <c r="G114" t="s">
        <v>1223</v>
      </c>
      <c r="H114" s="306" t="s">
        <v>1224</v>
      </c>
    </row>
    <row r="115" spans="4:8" ht="15.75">
      <c r="D115" s="51" t="s">
        <v>498</v>
      </c>
      <c r="E115" s="51" t="s">
        <v>499</v>
      </c>
      <c r="G115" t="s">
        <v>1225</v>
      </c>
      <c r="H115" s="306" t="s">
        <v>1226</v>
      </c>
    </row>
    <row r="116" spans="4:8" ht="15.75">
      <c r="D116" s="51" t="s">
        <v>500</v>
      </c>
      <c r="E116" s="51" t="s">
        <v>501</v>
      </c>
      <c r="G116" t="s">
        <v>1227</v>
      </c>
      <c r="H116" s="306" t="s">
        <v>1228</v>
      </c>
    </row>
    <row r="117" spans="4:8" ht="15.75">
      <c r="D117" s="51" t="s">
        <v>502</v>
      </c>
      <c r="E117" s="51" t="s">
        <v>503</v>
      </c>
      <c r="G117" t="s">
        <v>1229</v>
      </c>
      <c r="H117" s="306" t="s">
        <v>1230</v>
      </c>
    </row>
    <row r="118" spans="4:8" ht="15.75">
      <c r="D118" s="51" t="s">
        <v>504</v>
      </c>
      <c r="E118" s="51" t="s">
        <v>505</v>
      </c>
      <c r="G118" t="s">
        <v>1231</v>
      </c>
      <c r="H118" s="306" t="s">
        <v>1232</v>
      </c>
    </row>
    <row r="119" spans="4:8" ht="15.75">
      <c r="D119" s="51" t="s">
        <v>506</v>
      </c>
      <c r="E119" s="51" t="s">
        <v>507</v>
      </c>
      <c r="G119" t="s">
        <v>1233</v>
      </c>
      <c r="H119" s="306" t="s">
        <v>1234</v>
      </c>
    </row>
    <row r="120" spans="4:8" ht="15.75">
      <c r="D120" s="51" t="s">
        <v>508</v>
      </c>
      <c r="E120" s="51" t="s">
        <v>509</v>
      </c>
      <c r="G120" t="s">
        <v>1235</v>
      </c>
      <c r="H120" s="306" t="s">
        <v>1236</v>
      </c>
    </row>
    <row r="121" spans="4:8" ht="15.75">
      <c r="D121" s="51" t="s">
        <v>510</v>
      </c>
      <c r="E121" s="51" t="s">
        <v>511</v>
      </c>
      <c r="G121" t="s">
        <v>1237</v>
      </c>
      <c r="H121" s="306" t="s">
        <v>1238</v>
      </c>
    </row>
    <row r="122" spans="4:8" ht="15.75">
      <c r="D122" s="51" t="s">
        <v>512</v>
      </c>
      <c r="E122" s="51" t="s">
        <v>513</v>
      </c>
      <c r="G122" t="s">
        <v>1239</v>
      </c>
      <c r="H122" s="306" t="s">
        <v>1240</v>
      </c>
    </row>
    <row r="123" spans="4:8" ht="15.75">
      <c r="D123" s="51" t="s">
        <v>514</v>
      </c>
      <c r="E123" s="51" t="s">
        <v>515</v>
      </c>
      <c r="G123" t="s">
        <v>1241</v>
      </c>
      <c r="H123" s="306" t="s">
        <v>1242</v>
      </c>
    </row>
    <row r="124" spans="4:8" ht="15.75">
      <c r="D124" s="51" t="s">
        <v>516</v>
      </c>
      <c r="E124" s="51" t="s">
        <v>517</v>
      </c>
      <c r="G124" t="s">
        <v>1243</v>
      </c>
      <c r="H124" s="306" t="s">
        <v>1244</v>
      </c>
    </row>
    <row r="125" spans="4:8" ht="15.75">
      <c r="D125" s="51" t="s">
        <v>518</v>
      </c>
      <c r="E125" s="51" t="s">
        <v>519</v>
      </c>
      <c r="G125" t="s">
        <v>1245</v>
      </c>
      <c r="H125" s="306" t="s">
        <v>1246</v>
      </c>
    </row>
    <row r="126" spans="4:8" ht="15.75">
      <c r="D126" s="51" t="s">
        <v>520</v>
      </c>
      <c r="E126" s="51" t="s">
        <v>521</v>
      </c>
      <c r="G126" t="s">
        <v>1247</v>
      </c>
      <c r="H126" s="306" t="s">
        <v>1248</v>
      </c>
    </row>
    <row r="127" spans="4:8" ht="15.75">
      <c r="D127" s="51" t="s">
        <v>522</v>
      </c>
      <c r="E127" s="51" t="s">
        <v>523</v>
      </c>
      <c r="G127" t="s">
        <v>1249</v>
      </c>
      <c r="H127" s="306" t="s">
        <v>1250</v>
      </c>
    </row>
    <row r="128" spans="4:8" ht="15.75">
      <c r="D128" s="51" t="s">
        <v>524</v>
      </c>
      <c r="E128" s="51" t="s">
        <v>525</v>
      </c>
      <c r="G128" t="s">
        <v>1251</v>
      </c>
      <c r="H128" s="306" t="s">
        <v>1252</v>
      </c>
    </row>
    <row r="129" spans="4:8" ht="15.75">
      <c r="D129" s="51" t="s">
        <v>526</v>
      </c>
      <c r="E129" s="51" t="s">
        <v>527</v>
      </c>
      <c r="G129" t="s">
        <v>1253</v>
      </c>
      <c r="H129" s="306" t="s">
        <v>1254</v>
      </c>
    </row>
    <row r="130" spans="4:8" ht="15.75">
      <c r="D130" s="51" t="s">
        <v>528</v>
      </c>
      <c r="E130" s="51" t="s">
        <v>529</v>
      </c>
      <c r="G130" t="s">
        <v>1255</v>
      </c>
      <c r="H130" s="306" t="s">
        <v>1256</v>
      </c>
    </row>
    <row r="131" spans="4:8" ht="15.75">
      <c r="D131" s="51" t="s">
        <v>530</v>
      </c>
      <c r="E131" s="51" t="s">
        <v>531</v>
      </c>
      <c r="G131" t="s">
        <v>1257</v>
      </c>
      <c r="H131" s="306" t="s">
        <v>1258</v>
      </c>
    </row>
    <row r="132" spans="4:8" ht="15.75">
      <c r="D132" s="51" t="s">
        <v>532</v>
      </c>
      <c r="E132" s="51" t="s">
        <v>533</v>
      </c>
      <c r="G132" t="s">
        <v>1259</v>
      </c>
      <c r="H132" s="306" t="s">
        <v>1260</v>
      </c>
    </row>
    <row r="133" spans="4:8" ht="15.75">
      <c r="D133" s="51" t="s">
        <v>534</v>
      </c>
      <c r="E133" s="51" t="s">
        <v>535</v>
      </c>
      <c r="G133" t="s">
        <v>1261</v>
      </c>
      <c r="H133" s="306" t="s">
        <v>1262</v>
      </c>
    </row>
    <row r="134" spans="4:8" ht="15.75">
      <c r="D134" s="51" t="s">
        <v>536</v>
      </c>
      <c r="E134" s="51" t="s">
        <v>537</v>
      </c>
      <c r="G134" t="s">
        <v>1263</v>
      </c>
      <c r="H134" s="306" t="s">
        <v>1264</v>
      </c>
    </row>
    <row r="135" spans="4:8" ht="15.75">
      <c r="D135" s="51" t="s">
        <v>538</v>
      </c>
      <c r="E135" s="51" t="s">
        <v>539</v>
      </c>
      <c r="G135" t="s">
        <v>1265</v>
      </c>
      <c r="H135" s="306" t="s">
        <v>1266</v>
      </c>
    </row>
    <row r="136" spans="4:8" ht="15.75">
      <c r="D136" s="51" t="s">
        <v>540</v>
      </c>
      <c r="E136" s="51" t="s">
        <v>541</v>
      </c>
      <c r="G136" t="s">
        <v>1267</v>
      </c>
      <c r="H136" s="306" t="s">
        <v>1268</v>
      </c>
    </row>
    <row r="137" spans="4:8" ht="15.75">
      <c r="D137" s="51" t="s">
        <v>542</v>
      </c>
      <c r="E137" s="51" t="s">
        <v>543</v>
      </c>
      <c r="G137" t="s">
        <v>1269</v>
      </c>
      <c r="H137" s="306" t="s">
        <v>1270</v>
      </c>
    </row>
    <row r="138" spans="4:8" ht="15.75">
      <c r="D138" s="51" t="s">
        <v>544</v>
      </c>
      <c r="E138" s="51" t="s">
        <v>545</v>
      </c>
      <c r="G138" t="s">
        <v>1271</v>
      </c>
      <c r="H138" s="306" t="s">
        <v>1272</v>
      </c>
    </row>
    <row r="139" spans="4:8" ht="15.75">
      <c r="D139" s="51" t="s">
        <v>546</v>
      </c>
      <c r="E139" s="51" t="s">
        <v>547</v>
      </c>
      <c r="G139" t="s">
        <v>1273</v>
      </c>
      <c r="H139" s="306" t="s">
        <v>1274</v>
      </c>
    </row>
    <row r="140" spans="4:8" ht="15.75">
      <c r="D140" s="51" t="s">
        <v>548</v>
      </c>
      <c r="E140" s="51" t="s">
        <v>549</v>
      </c>
      <c r="G140" t="s">
        <v>1275</v>
      </c>
      <c r="H140" s="306" t="s">
        <v>1276</v>
      </c>
    </row>
    <row r="141" spans="4:8" ht="15.75">
      <c r="D141" s="51" t="s">
        <v>550</v>
      </c>
      <c r="E141" s="51" t="s">
        <v>551</v>
      </c>
      <c r="G141" t="s">
        <v>1277</v>
      </c>
      <c r="H141" s="306" t="s">
        <v>1278</v>
      </c>
    </row>
    <row r="142" spans="4:8" ht="15.75">
      <c r="D142" s="51" t="s">
        <v>552</v>
      </c>
      <c r="E142" s="51" t="s">
        <v>553</v>
      </c>
      <c r="G142" t="s">
        <v>1279</v>
      </c>
      <c r="H142" s="306" t="s">
        <v>1280</v>
      </c>
    </row>
    <row r="143" spans="4:8" ht="15.75">
      <c r="D143" s="51" t="s">
        <v>554</v>
      </c>
      <c r="E143" s="51" t="s">
        <v>555</v>
      </c>
      <c r="G143" t="s">
        <v>1281</v>
      </c>
      <c r="H143" s="306" t="s">
        <v>1282</v>
      </c>
    </row>
    <row r="144" spans="4:8" ht="15.75">
      <c r="D144" s="51" t="s">
        <v>556</v>
      </c>
      <c r="E144" s="51" t="s">
        <v>557</v>
      </c>
      <c r="G144" t="s">
        <v>1283</v>
      </c>
      <c r="H144" s="306" t="s">
        <v>1284</v>
      </c>
    </row>
    <row r="145" spans="4:8" ht="15.75">
      <c r="D145" s="51" t="s">
        <v>558</v>
      </c>
      <c r="E145" s="51" t="s">
        <v>559</v>
      </c>
      <c r="G145" t="s">
        <v>1285</v>
      </c>
      <c r="H145" s="306" t="s">
        <v>1286</v>
      </c>
    </row>
    <row r="146" spans="4:8" ht="15.75">
      <c r="D146" s="51" t="s">
        <v>560</v>
      </c>
      <c r="E146" s="51" t="s">
        <v>561</v>
      </c>
      <c r="G146" t="s">
        <v>1287</v>
      </c>
      <c r="H146" s="306" t="s">
        <v>1288</v>
      </c>
    </row>
    <row r="147" spans="4:8" ht="15.75">
      <c r="D147" s="51" t="s">
        <v>562</v>
      </c>
      <c r="E147" s="51" t="s">
        <v>563</v>
      </c>
      <c r="G147" t="s">
        <v>1289</v>
      </c>
      <c r="H147" s="306" t="s">
        <v>1290</v>
      </c>
    </row>
    <row r="148" spans="4:8" ht="15.75">
      <c r="D148" s="51" t="s">
        <v>564</v>
      </c>
      <c r="E148" s="51" t="s">
        <v>565</v>
      </c>
      <c r="G148" t="s">
        <v>1291</v>
      </c>
      <c r="H148" s="306" t="s">
        <v>1292</v>
      </c>
    </row>
    <row r="149" spans="4:8" ht="15.75">
      <c r="D149" s="51" t="s">
        <v>566</v>
      </c>
      <c r="E149" s="51" t="s">
        <v>567</v>
      </c>
      <c r="G149" t="s">
        <v>1293</v>
      </c>
      <c r="H149" s="306" t="s">
        <v>1294</v>
      </c>
    </row>
    <row r="150" spans="4:8" ht="15.75">
      <c r="D150" s="51" t="s">
        <v>568</v>
      </c>
      <c r="E150" s="51" t="s">
        <v>569</v>
      </c>
      <c r="G150" t="s">
        <v>1295</v>
      </c>
      <c r="H150" s="306" t="s">
        <v>1296</v>
      </c>
    </row>
    <row r="151" spans="4:8" ht="15.75">
      <c r="D151" s="51" t="s">
        <v>570</v>
      </c>
      <c r="E151" s="51" t="s">
        <v>571</v>
      </c>
      <c r="G151" t="s">
        <v>1297</v>
      </c>
      <c r="H151" s="306" t="s">
        <v>1298</v>
      </c>
    </row>
    <row r="152" spans="4:8" ht="15.75">
      <c r="D152" s="51" t="s">
        <v>572</v>
      </c>
      <c r="E152" s="51" t="s">
        <v>573</v>
      </c>
      <c r="G152" t="s">
        <v>1299</v>
      </c>
      <c r="H152" s="306" t="s">
        <v>1300</v>
      </c>
    </row>
    <row r="153" spans="4:8" ht="15.75">
      <c r="D153" s="51" t="s">
        <v>574</v>
      </c>
      <c r="E153" s="51" t="s">
        <v>575</v>
      </c>
      <c r="G153" t="s">
        <v>1301</v>
      </c>
      <c r="H153" s="306" t="s">
        <v>1302</v>
      </c>
    </row>
    <row r="154" spans="4:8" ht="15.75">
      <c r="D154" s="51" t="s">
        <v>576</v>
      </c>
      <c r="E154" s="51" t="s">
        <v>577</v>
      </c>
      <c r="G154" t="s">
        <v>1303</v>
      </c>
      <c r="H154" s="306" t="s">
        <v>1304</v>
      </c>
    </row>
    <row r="155" spans="4:8" ht="15.75">
      <c r="D155" s="51" t="s">
        <v>578</v>
      </c>
      <c r="E155" s="51" t="s">
        <v>579</v>
      </c>
      <c r="G155" t="s">
        <v>1305</v>
      </c>
      <c r="H155" s="306" t="s">
        <v>1306</v>
      </c>
    </row>
    <row r="156" spans="4:8" ht="15.75">
      <c r="D156" s="51" t="s">
        <v>580</v>
      </c>
      <c r="E156" s="51" t="s">
        <v>581</v>
      </c>
      <c r="G156" t="s">
        <v>1307</v>
      </c>
      <c r="H156" t="s">
        <v>1308</v>
      </c>
    </row>
    <row r="157" spans="4:8" ht="15.75">
      <c r="D157" s="51" t="s">
        <v>582</v>
      </c>
      <c r="E157" s="51" t="s">
        <v>583</v>
      </c>
      <c r="G157" t="s">
        <v>1309</v>
      </c>
      <c r="H157" s="306" t="s">
        <v>1310</v>
      </c>
    </row>
    <row r="158" spans="4:8" ht="25.5">
      <c r="D158" s="51" t="s">
        <v>584</v>
      </c>
      <c r="E158" s="51" t="s">
        <v>585</v>
      </c>
      <c r="G158" t="s">
        <v>1311</v>
      </c>
      <c r="H158" s="306" t="s">
        <v>1312</v>
      </c>
    </row>
    <row r="159" spans="4:8" ht="25.5">
      <c r="D159" s="51" t="s">
        <v>586</v>
      </c>
      <c r="E159" s="51" t="s">
        <v>587</v>
      </c>
      <c r="G159" t="s">
        <v>1313</v>
      </c>
      <c r="H159" s="306" t="s">
        <v>1314</v>
      </c>
    </row>
    <row r="160" spans="4:8" ht="25.5">
      <c r="D160" s="51" t="s">
        <v>588</v>
      </c>
      <c r="E160" s="51" t="s">
        <v>589</v>
      </c>
      <c r="G160" t="s">
        <v>1315</v>
      </c>
      <c r="H160" s="306" t="s">
        <v>1316</v>
      </c>
    </row>
    <row r="161" spans="4:8" ht="15.75">
      <c r="D161" s="51" t="s">
        <v>590</v>
      </c>
      <c r="E161" s="51" t="s">
        <v>591</v>
      </c>
      <c r="G161" t="s">
        <v>1317</v>
      </c>
      <c r="H161" s="306" t="s">
        <v>1318</v>
      </c>
    </row>
    <row r="162" spans="4:8" ht="15.75">
      <c r="D162" s="51" t="s">
        <v>592</v>
      </c>
      <c r="E162" s="51" t="s">
        <v>593</v>
      </c>
      <c r="G162" t="s">
        <v>1319</v>
      </c>
      <c r="H162" s="306" t="s">
        <v>1320</v>
      </c>
    </row>
    <row r="163" spans="4:8" ht="15.75">
      <c r="D163" s="51" t="s">
        <v>594</v>
      </c>
      <c r="E163" s="51" t="s">
        <v>595</v>
      </c>
      <c r="G163" t="s">
        <v>1321</v>
      </c>
      <c r="H163" s="306" t="s">
        <v>1322</v>
      </c>
    </row>
    <row r="164" spans="4:8" ht="15.75">
      <c r="D164" s="51" t="s">
        <v>596</v>
      </c>
      <c r="E164" s="51" t="s">
        <v>597</v>
      </c>
      <c r="G164" t="s">
        <v>1323</v>
      </c>
      <c r="H164" s="306" t="s">
        <v>1324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1">
      <selection activeCell="G24" sqref="G24"/>
    </sheetView>
  </sheetViews>
  <sheetFormatPr defaultColWidth="9.140625" defaultRowHeight="12.75"/>
  <cols>
    <col min="1" max="1" width="60.7109375" style="111" customWidth="1"/>
    <col min="2" max="2" width="13.8515625" style="111" customWidth="1"/>
    <col min="3" max="4" width="14.7109375" style="111" customWidth="1"/>
    <col min="5" max="5" width="61.8515625" style="111" customWidth="1"/>
    <col min="6" max="6" width="13.7109375" style="111" customWidth="1"/>
    <col min="7" max="7" width="15.28125" style="111" customWidth="1"/>
    <col min="8" max="8" width="14.7109375" style="111" customWidth="1"/>
    <col min="9" max="16384" width="9.140625" style="111" customWidth="1"/>
  </cols>
  <sheetData>
    <row r="1" ht="15.75">
      <c r="H1" s="133" t="s">
        <v>1453</v>
      </c>
    </row>
    <row r="2" spans="1:8" ht="15.75">
      <c r="A2" s="82" t="s">
        <v>955</v>
      </c>
      <c r="B2" s="82"/>
      <c r="C2" s="82"/>
      <c r="D2" s="82"/>
      <c r="E2" s="82"/>
      <c r="F2" s="219"/>
      <c r="G2" s="112"/>
      <c r="H2" s="112"/>
    </row>
    <row r="3" spans="1:8" ht="15.75">
      <c r="A3" s="40" t="str">
        <f>CONCATENATE("на ",UPPER(dfName))</f>
        <v>на ДФ ДСК ФОНД НА ПАРИЧНИЯ ПАЗАР В ЕВРО</v>
      </c>
      <c r="B3" s="40"/>
      <c r="C3" s="40"/>
      <c r="D3" s="40"/>
      <c r="E3" s="40"/>
      <c r="F3" s="41"/>
      <c r="G3" s="113"/>
      <c r="H3" s="113"/>
    </row>
    <row r="4" spans="1:8" ht="15.75">
      <c r="A4" s="91" t="str">
        <f>CONCATENATE("към ",TEXT(EndDate,"dd.mm.yyyy")," г.")</f>
        <v>към 31.12.2017 г.</v>
      </c>
      <c r="B4" s="91"/>
      <c r="C4" s="91"/>
      <c r="D4" s="91"/>
      <c r="E4" s="91"/>
      <c r="F4" s="224" t="s">
        <v>914</v>
      </c>
      <c r="G4" s="233">
        <f>ReportedCompletionDate</f>
        <v>43188</v>
      </c>
      <c r="H4" s="105"/>
    </row>
    <row r="5" spans="1:8" ht="15.75">
      <c r="A5" s="91"/>
      <c r="B5" s="90"/>
      <c r="C5" s="89"/>
      <c r="D5" s="90"/>
      <c r="F5" s="225" t="s">
        <v>248</v>
      </c>
      <c r="G5" s="106" t="str">
        <f>authorName</f>
        <v>Даниела Александрова</v>
      </c>
      <c r="H5" s="107"/>
    </row>
    <row r="6" spans="1:8" ht="15.75">
      <c r="A6" s="114"/>
      <c r="B6" s="114"/>
      <c r="C6" s="115"/>
      <c r="D6" s="116"/>
      <c r="F6" s="225" t="s">
        <v>250</v>
      </c>
      <c r="G6" s="108" t="str">
        <f>udManager</f>
        <v>Петко Кръстев и Димитър Тончев</v>
      </c>
      <c r="H6" s="109"/>
    </row>
    <row r="7" spans="1:8" ht="15.75">
      <c r="A7" s="114"/>
      <c r="B7" s="114"/>
      <c r="C7" s="115"/>
      <c r="D7" s="117"/>
      <c r="E7" s="117"/>
      <c r="F7" s="114"/>
      <c r="G7" s="112"/>
      <c r="H7" s="226" t="s">
        <v>57</v>
      </c>
    </row>
    <row r="8" spans="1:8" ht="36.75" customHeight="1">
      <c r="A8" s="97" t="s">
        <v>0</v>
      </c>
      <c r="B8" s="97" t="s">
        <v>223</v>
      </c>
      <c r="C8" s="118" t="s">
        <v>1</v>
      </c>
      <c r="D8" s="118" t="s">
        <v>2</v>
      </c>
      <c r="E8" s="119" t="s">
        <v>6</v>
      </c>
      <c r="F8" s="97" t="s">
        <v>223</v>
      </c>
      <c r="G8" s="118" t="s">
        <v>3</v>
      </c>
      <c r="H8" s="118" t="s">
        <v>4</v>
      </c>
    </row>
    <row r="9" spans="1:8" ht="12" customHeight="1">
      <c r="A9" s="93" t="s">
        <v>5</v>
      </c>
      <c r="B9" s="93" t="s">
        <v>162</v>
      </c>
      <c r="C9" s="93">
        <v>1</v>
      </c>
      <c r="D9" s="93">
        <v>2</v>
      </c>
      <c r="E9" s="221" t="s">
        <v>5</v>
      </c>
      <c r="F9" s="93" t="s">
        <v>162</v>
      </c>
      <c r="G9" s="93">
        <v>1</v>
      </c>
      <c r="H9" s="93">
        <v>2</v>
      </c>
    </row>
    <row r="10" spans="1:8" s="152" customFormat="1" ht="15.75">
      <c r="A10" s="120" t="s">
        <v>7</v>
      </c>
      <c r="B10" s="260"/>
      <c r="C10" s="258"/>
      <c r="D10" s="258"/>
      <c r="E10" s="121" t="s">
        <v>24</v>
      </c>
      <c r="F10" s="262"/>
      <c r="G10" s="258"/>
      <c r="H10" s="258"/>
    </row>
    <row r="11" spans="1:32" s="152" customFormat="1" ht="15.75">
      <c r="A11" s="122" t="s">
        <v>925</v>
      </c>
      <c r="B11" s="222"/>
      <c r="C11" s="251"/>
      <c r="D11" s="251"/>
      <c r="E11" s="122" t="s">
        <v>930</v>
      </c>
      <c r="F11" s="222" t="s">
        <v>196</v>
      </c>
      <c r="G11" s="250">
        <v>12012585</v>
      </c>
      <c r="H11" s="250">
        <v>11073593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1:32" ht="15.75">
      <c r="A12" s="124" t="s">
        <v>137</v>
      </c>
      <c r="B12" s="261" t="s">
        <v>165</v>
      </c>
      <c r="C12" s="283">
        <f>C13+C14</f>
        <v>0</v>
      </c>
      <c r="D12" s="283">
        <f>D13+D14</f>
        <v>0</v>
      </c>
      <c r="E12" s="122" t="s">
        <v>929</v>
      </c>
      <c r="F12" s="261"/>
      <c r="G12" s="243"/>
      <c r="H12" s="24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1.5">
      <c r="A13" s="157" t="s">
        <v>92</v>
      </c>
      <c r="B13" s="140" t="s">
        <v>166</v>
      </c>
      <c r="C13" s="244"/>
      <c r="D13" s="244"/>
      <c r="E13" s="124" t="s">
        <v>136</v>
      </c>
      <c r="F13" s="140" t="s">
        <v>197</v>
      </c>
      <c r="G13" s="230">
        <v>133172</v>
      </c>
      <c r="H13" s="230">
        <v>106954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15.75">
      <c r="A14" s="157" t="s">
        <v>100</v>
      </c>
      <c r="B14" s="261" t="s">
        <v>167</v>
      </c>
      <c r="C14" s="230"/>
      <c r="D14" s="230"/>
      <c r="E14" s="124" t="s">
        <v>25</v>
      </c>
      <c r="F14" s="261" t="s">
        <v>198</v>
      </c>
      <c r="G14" s="230"/>
      <c r="H14" s="23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.75">
      <c r="A15" s="124" t="s">
        <v>128</v>
      </c>
      <c r="B15" s="261" t="s">
        <v>168</v>
      </c>
      <c r="C15" s="230"/>
      <c r="D15" s="230"/>
      <c r="E15" s="124" t="s">
        <v>112</v>
      </c>
      <c r="F15" s="261" t="s">
        <v>199</v>
      </c>
      <c r="G15" s="230"/>
      <c r="H15" s="23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5.75">
      <c r="A16" s="126" t="s">
        <v>11</v>
      </c>
      <c r="B16" s="222" t="s">
        <v>169</v>
      </c>
      <c r="C16" s="282">
        <f>C12+C15</f>
        <v>0</v>
      </c>
      <c r="D16" s="282">
        <f>D12+D15</f>
        <v>0</v>
      </c>
      <c r="E16" s="126" t="s">
        <v>23</v>
      </c>
      <c r="F16" s="222" t="s">
        <v>200</v>
      </c>
      <c r="G16" s="282">
        <f>SUM(G13:G15)</f>
        <v>133172</v>
      </c>
      <c r="H16" s="282">
        <f>SUM(H13:H15)</f>
        <v>106954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ht="15.75">
      <c r="A17" s="122" t="s">
        <v>926</v>
      </c>
      <c r="B17" s="222" t="s">
        <v>170</v>
      </c>
      <c r="C17" s="250"/>
      <c r="D17" s="250"/>
      <c r="E17" s="122" t="s">
        <v>928</v>
      </c>
      <c r="F17" s="222"/>
      <c r="G17" s="251"/>
      <c r="H17" s="25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ht="15.75">
      <c r="A18" s="126" t="s">
        <v>30</v>
      </c>
      <c r="B18" s="222" t="s">
        <v>171</v>
      </c>
      <c r="C18" s="282">
        <f>C16+C17</f>
        <v>0</v>
      </c>
      <c r="D18" s="282">
        <f>D16+D17</f>
        <v>0</v>
      </c>
      <c r="E18" s="124" t="s">
        <v>26</v>
      </c>
      <c r="F18" s="261" t="s">
        <v>201</v>
      </c>
      <c r="G18" s="283">
        <f>SUM(G19:G20)</f>
        <v>200158</v>
      </c>
      <c r="H18" s="283">
        <f>SUM(H19:H20)</f>
        <v>194474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5.75">
      <c r="A19" s="121" t="s">
        <v>32</v>
      </c>
      <c r="B19" s="262"/>
      <c r="C19" s="251"/>
      <c r="D19" s="251"/>
      <c r="E19" s="264" t="s">
        <v>27</v>
      </c>
      <c r="F19" s="261" t="s">
        <v>202</v>
      </c>
      <c r="G19" s="230">
        <v>200158</v>
      </c>
      <c r="H19" s="230">
        <v>194474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ht="15.75">
      <c r="A20" s="121" t="s">
        <v>927</v>
      </c>
      <c r="B20" s="262"/>
      <c r="C20" s="251"/>
      <c r="D20" s="251"/>
      <c r="E20" s="264" t="s">
        <v>28</v>
      </c>
      <c r="F20" s="261" t="s">
        <v>203</v>
      </c>
      <c r="G20" s="230"/>
      <c r="H20" s="230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ht="15.75">
      <c r="A21" s="127" t="s">
        <v>8</v>
      </c>
      <c r="B21" s="229" t="s">
        <v>172</v>
      </c>
      <c r="C21" s="230"/>
      <c r="D21" s="297"/>
      <c r="E21" s="298" t="s">
        <v>991</v>
      </c>
      <c r="F21" s="229" t="s">
        <v>204</v>
      </c>
      <c r="G21" s="230">
        <v>3632</v>
      </c>
      <c r="H21" s="230">
        <v>5684</v>
      </c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ht="15.75">
      <c r="A22" s="127" t="s">
        <v>9</v>
      </c>
      <c r="B22" s="229" t="s">
        <v>173</v>
      </c>
      <c r="C22" s="230">
        <v>4272563</v>
      </c>
      <c r="D22" s="297">
        <v>3598628</v>
      </c>
      <c r="E22" s="298" t="s">
        <v>992</v>
      </c>
      <c r="F22" s="229" t="s">
        <v>993</v>
      </c>
      <c r="G22" s="230"/>
      <c r="H22" s="230"/>
      <c r="I22" s="123"/>
      <c r="J22" s="123"/>
      <c r="K22" s="585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1:32" ht="15.75">
      <c r="A23" s="127" t="s">
        <v>160</v>
      </c>
      <c r="B23" s="229" t="s">
        <v>174</v>
      </c>
      <c r="C23" s="230">
        <v>8074878</v>
      </c>
      <c r="D23" s="230">
        <v>7774014</v>
      </c>
      <c r="E23" s="126" t="s">
        <v>29</v>
      </c>
      <c r="F23" s="222" t="s">
        <v>205</v>
      </c>
      <c r="G23" s="282">
        <f>G19+G21+G20+G22</f>
        <v>203790</v>
      </c>
      <c r="H23" s="282">
        <f>H19+H21+H20+H22</f>
        <v>200158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2" ht="15.75">
      <c r="A24" s="127" t="s">
        <v>127</v>
      </c>
      <c r="B24" s="229" t="s">
        <v>175</v>
      </c>
      <c r="C24" s="230"/>
      <c r="D24" s="230"/>
      <c r="E24" s="128" t="s">
        <v>31</v>
      </c>
      <c r="F24" s="262" t="s">
        <v>206</v>
      </c>
      <c r="G24" s="282">
        <f>G11+G16+G23</f>
        <v>12349547</v>
      </c>
      <c r="H24" s="282">
        <f>H11+H16+H23</f>
        <v>11380705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2" ht="15.75">
      <c r="A25" s="128" t="s">
        <v>11</v>
      </c>
      <c r="B25" s="262" t="s">
        <v>176</v>
      </c>
      <c r="C25" s="282">
        <f>SUM(C21:C24)</f>
        <v>12347441</v>
      </c>
      <c r="D25" s="282">
        <f>SUM(D21:D24)</f>
        <v>11372642</v>
      </c>
      <c r="E25" s="127"/>
      <c r="F25" s="229"/>
      <c r="G25" s="243"/>
      <c r="H25" s="24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ht="15.75">
      <c r="A26" s="121" t="s">
        <v>931</v>
      </c>
      <c r="B26" s="262"/>
      <c r="C26" s="251"/>
      <c r="D26" s="251"/>
      <c r="E26" s="121" t="s">
        <v>33</v>
      </c>
      <c r="F26" s="262"/>
      <c r="G26" s="251"/>
      <c r="H26" s="2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.75">
      <c r="A27" s="127" t="s">
        <v>137</v>
      </c>
      <c r="B27" s="229" t="s">
        <v>177</v>
      </c>
      <c r="C27" s="283">
        <f>SUM(C28:C31)</f>
        <v>0</v>
      </c>
      <c r="D27" s="283">
        <f>SUM(D28:D31)</f>
        <v>0</v>
      </c>
      <c r="E27" s="125" t="s">
        <v>138</v>
      </c>
      <c r="F27" s="261" t="s">
        <v>207</v>
      </c>
      <c r="G27" s="230"/>
      <c r="H27" s="23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32" ht="15.75">
      <c r="A28" s="313" t="s">
        <v>92</v>
      </c>
      <c r="B28" s="229" t="s">
        <v>178</v>
      </c>
      <c r="C28" s="230"/>
      <c r="D28" s="230"/>
      <c r="E28" s="124" t="s">
        <v>125</v>
      </c>
      <c r="F28" s="261" t="s">
        <v>208</v>
      </c>
      <c r="G28" s="283">
        <f>SUM(G29:G31)</f>
        <v>538</v>
      </c>
      <c r="H28" s="283">
        <f>SUM(H29:H31)</f>
        <v>1455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8" ht="15.75">
      <c r="A29" s="313" t="s">
        <v>109</v>
      </c>
      <c r="B29" s="229" t="s">
        <v>179</v>
      </c>
      <c r="C29" s="257"/>
      <c r="D29" s="257"/>
      <c r="E29" s="264" t="s">
        <v>161</v>
      </c>
      <c r="F29" s="261" t="s">
        <v>209</v>
      </c>
      <c r="G29" s="257">
        <v>330</v>
      </c>
      <c r="H29" s="257">
        <v>360</v>
      </c>
    </row>
    <row r="30" spans="1:8" ht="15.75">
      <c r="A30" s="313" t="s">
        <v>100</v>
      </c>
      <c r="B30" s="229" t="s">
        <v>180</v>
      </c>
      <c r="C30" s="257"/>
      <c r="D30" s="257"/>
      <c r="E30" s="264" t="s">
        <v>94</v>
      </c>
      <c r="F30" s="261" t="s">
        <v>210</v>
      </c>
      <c r="G30" s="257">
        <v>208</v>
      </c>
      <c r="H30" s="257">
        <v>1095</v>
      </c>
    </row>
    <row r="31" spans="1:8" ht="15.75">
      <c r="A31" s="313" t="s">
        <v>10</v>
      </c>
      <c r="B31" s="229" t="s">
        <v>181</v>
      </c>
      <c r="C31" s="257"/>
      <c r="D31" s="257"/>
      <c r="E31" s="264" t="s">
        <v>107</v>
      </c>
      <c r="F31" s="229" t="s">
        <v>211</v>
      </c>
      <c r="G31" s="257"/>
      <c r="H31" s="257"/>
    </row>
    <row r="32" spans="1:8" ht="15.75">
      <c r="A32" s="127" t="s">
        <v>129</v>
      </c>
      <c r="B32" s="229" t="s">
        <v>182</v>
      </c>
      <c r="C32" s="257"/>
      <c r="D32" s="257"/>
      <c r="E32" s="125" t="s">
        <v>120</v>
      </c>
      <c r="F32" s="261" t="s">
        <v>212</v>
      </c>
      <c r="G32" s="257"/>
      <c r="H32" s="257"/>
    </row>
    <row r="33" spans="1:8" ht="15.75">
      <c r="A33" s="127" t="s">
        <v>130</v>
      </c>
      <c r="B33" s="229" t="s">
        <v>183</v>
      </c>
      <c r="C33" s="257"/>
      <c r="D33" s="257"/>
      <c r="E33" s="127" t="s">
        <v>139</v>
      </c>
      <c r="F33" s="229" t="s">
        <v>213</v>
      </c>
      <c r="G33" s="257"/>
      <c r="H33" s="257"/>
    </row>
    <row r="34" spans="1:8" ht="15.75">
      <c r="A34" s="127" t="s">
        <v>131</v>
      </c>
      <c r="B34" s="229" t="s">
        <v>184</v>
      </c>
      <c r="C34" s="257"/>
      <c r="D34" s="257"/>
      <c r="E34" s="125" t="s">
        <v>102</v>
      </c>
      <c r="F34" s="261" t="s">
        <v>214</v>
      </c>
      <c r="G34" s="257"/>
      <c r="H34" s="257"/>
    </row>
    <row r="35" spans="1:8" ht="15.75">
      <c r="A35" s="127" t="s">
        <v>132</v>
      </c>
      <c r="B35" s="229" t="s">
        <v>185</v>
      </c>
      <c r="C35" s="257"/>
      <c r="D35" s="257"/>
      <c r="E35" s="125" t="s">
        <v>103</v>
      </c>
      <c r="F35" s="261" t="s">
        <v>215</v>
      </c>
      <c r="G35" s="257"/>
      <c r="H35" s="257"/>
    </row>
    <row r="36" spans="1:8" ht="15.75">
      <c r="A36" s="127" t="s">
        <v>133</v>
      </c>
      <c r="B36" s="229" t="s">
        <v>186</v>
      </c>
      <c r="C36" s="257"/>
      <c r="D36" s="257"/>
      <c r="E36" s="125" t="s">
        <v>140</v>
      </c>
      <c r="F36" s="261" t="s">
        <v>216</v>
      </c>
      <c r="G36" s="257"/>
      <c r="H36" s="257"/>
    </row>
    <row r="37" spans="1:8" ht="15.75">
      <c r="A37" s="128" t="s">
        <v>12</v>
      </c>
      <c r="B37" s="229" t="s">
        <v>187</v>
      </c>
      <c r="C37" s="284">
        <f>SUM(C32:C36)+C27</f>
        <v>0</v>
      </c>
      <c r="D37" s="284">
        <f>SUM(D32:D36)+D27</f>
        <v>0</v>
      </c>
      <c r="E37" s="127" t="s">
        <v>141</v>
      </c>
      <c r="F37" s="229" t="s">
        <v>217</v>
      </c>
      <c r="G37" s="257"/>
      <c r="H37" s="257"/>
    </row>
    <row r="38" spans="1:8" ht="16.5" customHeight="1">
      <c r="A38" s="121" t="s">
        <v>932</v>
      </c>
      <c r="B38" s="262"/>
      <c r="C38" s="258"/>
      <c r="D38" s="258"/>
      <c r="E38" s="125" t="s">
        <v>142</v>
      </c>
      <c r="F38" s="140" t="s">
        <v>218</v>
      </c>
      <c r="G38" s="257"/>
      <c r="H38" s="257"/>
    </row>
    <row r="39" spans="1:8" ht="15.75">
      <c r="A39" s="124" t="s">
        <v>134</v>
      </c>
      <c r="B39" s="261" t="s">
        <v>188</v>
      </c>
      <c r="C39" s="257">
        <v>2644</v>
      </c>
      <c r="D39" s="257">
        <v>9518</v>
      </c>
      <c r="E39" s="125" t="s">
        <v>113</v>
      </c>
      <c r="F39" s="261" t="s">
        <v>219</v>
      </c>
      <c r="G39" s="257"/>
      <c r="H39" s="257"/>
    </row>
    <row r="40" spans="1:8" ht="15.75">
      <c r="A40" s="124" t="s">
        <v>93</v>
      </c>
      <c r="B40" s="261" t="s">
        <v>189</v>
      </c>
      <c r="C40" s="257"/>
      <c r="D40" s="257"/>
      <c r="E40" s="128" t="s">
        <v>34</v>
      </c>
      <c r="F40" s="262" t="s">
        <v>220</v>
      </c>
      <c r="G40" s="285">
        <f>SUM(G32:G39)+G28+G27</f>
        <v>538</v>
      </c>
      <c r="H40" s="285">
        <f>SUM(H32:H39)+H28+H27</f>
        <v>1455</v>
      </c>
    </row>
    <row r="41" spans="1:8" ht="15.75">
      <c r="A41" s="124" t="s">
        <v>135</v>
      </c>
      <c r="B41" s="261" t="s">
        <v>190</v>
      </c>
      <c r="C41" s="257"/>
      <c r="D41" s="257"/>
      <c r="E41" s="128"/>
      <c r="F41" s="262"/>
      <c r="G41" s="285"/>
      <c r="H41" s="285"/>
    </row>
    <row r="42" spans="1:8" ht="15.75">
      <c r="A42" s="124" t="s">
        <v>101</v>
      </c>
      <c r="B42" s="261" t="s">
        <v>191</v>
      </c>
      <c r="C42" s="257"/>
      <c r="D42" s="257"/>
      <c r="E42" s="127"/>
      <c r="F42" s="229"/>
      <c r="G42" s="242"/>
      <c r="H42" s="242"/>
    </row>
    <row r="43" spans="1:8" ht="15.75">
      <c r="A43" s="126" t="s">
        <v>13</v>
      </c>
      <c r="B43" s="222" t="s">
        <v>192</v>
      </c>
      <c r="C43" s="285">
        <f>SUM(C39:C42)</f>
        <v>2644</v>
      </c>
      <c r="D43" s="285">
        <f>SUM(D39:D42)</f>
        <v>9518</v>
      </c>
      <c r="E43" s="127"/>
      <c r="F43" s="229"/>
      <c r="G43" s="242"/>
      <c r="H43" s="242"/>
    </row>
    <row r="44" spans="1:8" ht="15.75">
      <c r="A44" s="122" t="s">
        <v>933</v>
      </c>
      <c r="B44" s="222" t="s">
        <v>193</v>
      </c>
      <c r="C44" s="259"/>
      <c r="D44" s="259"/>
      <c r="E44" s="127"/>
      <c r="F44" s="229"/>
      <c r="G44" s="242"/>
      <c r="H44" s="242"/>
    </row>
    <row r="45" spans="1:8" ht="15.75">
      <c r="A45" s="126" t="s">
        <v>34</v>
      </c>
      <c r="B45" s="222" t="s">
        <v>194</v>
      </c>
      <c r="C45" s="285">
        <f>C25+C37+C43+C44</f>
        <v>12350085</v>
      </c>
      <c r="D45" s="285">
        <f>D25+D37+D43+D44</f>
        <v>11382160</v>
      </c>
      <c r="E45" s="127"/>
      <c r="F45" s="229"/>
      <c r="G45" s="242"/>
      <c r="H45" s="242"/>
    </row>
    <row r="46" spans="1:8" ht="15.75">
      <c r="A46" s="127"/>
      <c r="B46" s="229"/>
      <c r="C46" s="242"/>
      <c r="D46" s="242"/>
      <c r="E46" s="127"/>
      <c r="F46" s="229"/>
      <c r="G46" s="242"/>
      <c r="H46" s="242"/>
    </row>
    <row r="47" spans="1:8" ht="15.75">
      <c r="A47" s="263" t="s">
        <v>36</v>
      </c>
      <c r="B47" s="222" t="s">
        <v>195</v>
      </c>
      <c r="C47" s="286">
        <f>C18+C45</f>
        <v>12350085</v>
      </c>
      <c r="D47" s="286">
        <f>D18+D45</f>
        <v>11382160</v>
      </c>
      <c r="E47" s="263" t="s">
        <v>35</v>
      </c>
      <c r="F47" s="222" t="s">
        <v>221</v>
      </c>
      <c r="G47" s="287">
        <f>G24+G40</f>
        <v>12350085</v>
      </c>
      <c r="H47" s="287">
        <f>H24+H40</f>
        <v>11382160</v>
      </c>
    </row>
    <row r="48" spans="3:9" ht="15.75">
      <c r="C48" s="130"/>
      <c r="D48" s="130"/>
      <c r="E48" s="130"/>
      <c r="G48" s="130"/>
      <c r="H48" s="130"/>
      <c r="I48" s="130"/>
    </row>
    <row r="49" spans="1:9" ht="15.75">
      <c r="A49" s="123"/>
      <c r="B49" s="123"/>
      <c r="C49" s="42"/>
      <c r="D49" s="42"/>
      <c r="E49" s="42"/>
      <c r="F49" s="42"/>
      <c r="G49" s="42"/>
      <c r="H49" s="123"/>
      <c r="I49" s="130"/>
    </row>
    <row r="50" spans="1:9" ht="15.75">
      <c r="A50" s="111" t="s">
        <v>1435</v>
      </c>
      <c r="C50" s="130"/>
      <c r="D50" s="130"/>
      <c r="E50" s="130"/>
      <c r="G50" s="130"/>
      <c r="H50" s="130"/>
      <c r="I50" s="130"/>
    </row>
    <row r="51" spans="3:9" ht="15.75">
      <c r="C51" s="130"/>
      <c r="D51" s="130"/>
      <c r="E51" s="130"/>
      <c r="G51" s="130"/>
      <c r="H51" s="130"/>
      <c r="I51" s="130"/>
    </row>
    <row r="52" spans="4:8" ht="15.75">
      <c r="D52" s="130"/>
      <c r="E52" s="130"/>
      <c r="G52" s="131"/>
      <c r="H52" s="131"/>
    </row>
    <row r="53" spans="1:9" ht="15.75">
      <c r="A53" s="130"/>
      <c r="B53" s="130"/>
      <c r="C53" s="130"/>
      <c r="D53" s="130"/>
      <c r="E53" s="130"/>
      <c r="F53" s="130"/>
      <c r="G53" s="130"/>
      <c r="H53" s="130"/>
      <c r="I53" s="130"/>
    </row>
    <row r="54" ht="15.75">
      <c r="I54" s="130"/>
    </row>
    <row r="55" spans="1:9" ht="15.7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5.7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ht="15.7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ht="15.7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15.7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ht="15.7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5.7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ht="15.75">
      <c r="A62" s="130"/>
      <c r="B62" s="130"/>
      <c r="C62" s="130"/>
      <c r="D62" s="130"/>
      <c r="E62" s="131"/>
      <c r="F62" s="130"/>
      <c r="G62" s="130"/>
      <c r="H62" s="130"/>
      <c r="I62" s="130"/>
    </row>
    <row r="63" spans="1:9" s="123" customFormat="1" ht="15.7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s="123" customFormat="1" ht="15.75">
      <c r="A64" s="131"/>
      <c r="B64" s="131"/>
      <c r="C64" s="131"/>
      <c r="D64" s="131"/>
      <c r="E64" s="132"/>
      <c r="F64" s="131"/>
      <c r="G64" s="131"/>
      <c r="H64" s="131"/>
      <c r="I64" s="131"/>
    </row>
    <row r="65" s="123" customFormat="1" ht="15.75"/>
    <row r="66" s="123" customFormat="1" ht="15.75"/>
    <row r="67" s="123" customFormat="1" ht="15.75"/>
    <row r="68" s="123" customFormat="1" ht="15.75"/>
    <row r="69" s="123" customFormat="1" ht="15.75"/>
    <row r="70" s="123" customFormat="1" ht="15.75"/>
    <row r="71" s="123" customFormat="1" ht="15.75"/>
    <row r="72" s="123" customFormat="1" ht="15.75"/>
    <row r="73" s="123" customFormat="1" ht="15.75"/>
    <row r="74" s="123" customFormat="1" ht="15.75"/>
    <row r="75" s="123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C29" sqref="C29"/>
    </sheetView>
  </sheetViews>
  <sheetFormatPr defaultColWidth="9.140625" defaultRowHeight="12.75"/>
  <cols>
    <col min="1" max="1" width="42.8515625" style="111" customWidth="1"/>
    <col min="2" max="2" width="16.421875" style="111" customWidth="1"/>
    <col min="3" max="4" width="13.7109375" style="111" customWidth="1"/>
    <col min="5" max="5" width="42.421875" style="111" customWidth="1"/>
    <col min="6" max="6" width="15.57421875" style="111" customWidth="1"/>
    <col min="7" max="8" width="13.7109375" style="111" customWidth="1"/>
    <col min="9" max="16384" width="9.140625" style="111" customWidth="1"/>
  </cols>
  <sheetData>
    <row r="1" s="42" customFormat="1" ht="15.75">
      <c r="H1" s="133" t="s">
        <v>1454</v>
      </c>
    </row>
    <row r="2" spans="1:6" ht="15.75">
      <c r="A2" s="82" t="s">
        <v>956</v>
      </c>
      <c r="B2" s="90"/>
      <c r="C2" s="89"/>
      <c r="D2" s="86"/>
      <c r="E2" s="90"/>
      <c r="F2" s="220"/>
    </row>
    <row r="3" spans="1:6" ht="15.75">
      <c r="A3" s="40" t="str">
        <f>CONCATENATE("на ",UPPER(dfName))</f>
        <v>на ДФ ДСК ФОНД НА ПАРИЧНИЯ ПАЗАР В ЕВРО</v>
      </c>
      <c r="B3" s="90"/>
      <c r="C3" s="89"/>
      <c r="D3" s="86"/>
      <c r="E3" s="90"/>
      <c r="F3" s="220"/>
    </row>
    <row r="4" spans="1:7" ht="15.75">
      <c r="A4" s="91" t="str">
        <f>"за периода "&amp;TEXT(StartDate,"dd.mm.yyyy")&amp;" - "&amp;TEXT(EndDate,"dd.mm.yyyy")</f>
        <v>за периода 01.01.2017 - 31.12.2017</v>
      </c>
      <c r="B4" s="90"/>
      <c r="C4" s="89"/>
      <c r="D4" s="90"/>
      <c r="E4" s="90"/>
      <c r="F4" s="75" t="s">
        <v>914</v>
      </c>
      <c r="G4" s="511">
        <f>ReportedCompletionDate</f>
        <v>43188</v>
      </c>
    </row>
    <row r="5" spans="1:7" ht="15.75">
      <c r="A5" s="213"/>
      <c r="B5" s="114"/>
      <c r="C5" s="95"/>
      <c r="D5" s="214"/>
      <c r="E5" s="42"/>
      <c r="F5" s="512" t="s">
        <v>248</v>
      </c>
      <c r="G5" s="513" t="str">
        <f>authorName</f>
        <v>Даниела Александрова</v>
      </c>
    </row>
    <row r="6" spans="1:7" ht="15.75">
      <c r="A6" s="213"/>
      <c r="B6" s="114"/>
      <c r="C6" s="95"/>
      <c r="D6" s="214"/>
      <c r="E6" s="42"/>
      <c r="F6" s="512" t="s">
        <v>250</v>
      </c>
      <c r="G6" s="514" t="str">
        <f>udManager</f>
        <v>Петко Кръстев и Димитър Тончев</v>
      </c>
    </row>
    <row r="7" spans="1:8" ht="15.75">
      <c r="A7" s="95"/>
      <c r="C7" s="215"/>
      <c r="D7" s="215"/>
      <c r="E7" s="216"/>
      <c r="F7" s="216"/>
      <c r="H7" s="134" t="s">
        <v>57</v>
      </c>
    </row>
    <row r="8" spans="1:9" ht="31.5">
      <c r="A8" s="96" t="s">
        <v>14</v>
      </c>
      <c r="B8" s="97" t="s">
        <v>223</v>
      </c>
      <c r="C8" s="96" t="s">
        <v>1</v>
      </c>
      <c r="D8" s="96" t="s">
        <v>4</v>
      </c>
      <c r="E8" s="96" t="s">
        <v>15</v>
      </c>
      <c r="F8" s="97" t="s">
        <v>223</v>
      </c>
      <c r="G8" s="96" t="s">
        <v>1</v>
      </c>
      <c r="H8" s="96" t="s">
        <v>4</v>
      </c>
      <c r="I8" s="130"/>
    </row>
    <row r="9" spans="1:8" ht="15.75">
      <c r="A9" s="515" t="s">
        <v>5</v>
      </c>
      <c r="B9" s="515" t="s">
        <v>162</v>
      </c>
      <c r="C9" s="515">
        <v>1</v>
      </c>
      <c r="D9" s="515">
        <v>2</v>
      </c>
      <c r="E9" s="516" t="s">
        <v>5</v>
      </c>
      <c r="F9" s="515" t="s">
        <v>162</v>
      </c>
      <c r="G9" s="515">
        <v>1</v>
      </c>
      <c r="H9" s="515">
        <v>2</v>
      </c>
    </row>
    <row r="10" spans="1:9" ht="15.75">
      <c r="A10" s="98" t="s">
        <v>16</v>
      </c>
      <c r="B10" s="393"/>
      <c r="C10" s="99"/>
      <c r="D10" s="99"/>
      <c r="E10" s="98" t="s">
        <v>17</v>
      </c>
      <c r="F10" s="393"/>
      <c r="G10" s="99"/>
      <c r="H10" s="99"/>
      <c r="I10" s="130"/>
    </row>
    <row r="11" spans="1:9" s="152" customFormat="1" ht="15.75">
      <c r="A11" s="252" t="s">
        <v>18</v>
      </c>
      <c r="B11" s="394"/>
      <c r="C11" s="248"/>
      <c r="D11" s="248"/>
      <c r="E11" s="252" t="s">
        <v>37</v>
      </c>
      <c r="F11" s="394"/>
      <c r="G11" s="248"/>
      <c r="H11" s="248"/>
      <c r="I11" s="136"/>
    </row>
    <row r="12" spans="1:9" s="123" customFormat="1" ht="15.75">
      <c r="A12" s="135" t="s">
        <v>19</v>
      </c>
      <c r="B12" s="393" t="s">
        <v>794</v>
      </c>
      <c r="C12" s="244"/>
      <c r="D12" s="244"/>
      <c r="E12" s="135" t="s">
        <v>38</v>
      </c>
      <c r="F12" s="393" t="s">
        <v>811</v>
      </c>
      <c r="G12" s="244"/>
      <c r="H12" s="244"/>
      <c r="I12" s="131"/>
    </row>
    <row r="13" spans="1:9" s="123" customFormat="1" ht="31.5">
      <c r="A13" s="135" t="s">
        <v>936</v>
      </c>
      <c r="B13" s="393" t="s">
        <v>795</v>
      </c>
      <c r="C13" s="244"/>
      <c r="D13" s="244"/>
      <c r="E13" s="135" t="s">
        <v>939</v>
      </c>
      <c r="F13" s="393" t="s">
        <v>812</v>
      </c>
      <c r="G13" s="244"/>
      <c r="H13" s="244"/>
      <c r="I13" s="131"/>
    </row>
    <row r="14" spans="1:9" s="123" customFormat="1" ht="31.5">
      <c r="A14" s="135" t="s">
        <v>937</v>
      </c>
      <c r="B14" s="393" t="s">
        <v>796</v>
      </c>
      <c r="C14" s="244"/>
      <c r="D14" s="244"/>
      <c r="E14" s="135" t="s">
        <v>940</v>
      </c>
      <c r="F14" s="393" t="s">
        <v>813</v>
      </c>
      <c r="G14" s="244"/>
      <c r="H14" s="244"/>
      <c r="I14" s="131"/>
    </row>
    <row r="15" spans="1:9" s="123" customFormat="1" ht="31.5">
      <c r="A15" s="135" t="s">
        <v>938</v>
      </c>
      <c r="B15" s="393" t="s">
        <v>797</v>
      </c>
      <c r="C15" s="244">
        <v>51</v>
      </c>
      <c r="D15" s="244">
        <v>389</v>
      </c>
      <c r="E15" s="135" t="s">
        <v>941</v>
      </c>
      <c r="F15" s="393" t="s">
        <v>814</v>
      </c>
      <c r="G15" s="244">
        <v>1</v>
      </c>
      <c r="H15" s="244">
        <v>1</v>
      </c>
      <c r="I15" s="131"/>
    </row>
    <row r="16" spans="1:9" s="123" customFormat="1" ht="15.75">
      <c r="A16" s="135" t="s">
        <v>983</v>
      </c>
      <c r="B16" s="393" t="s">
        <v>798</v>
      </c>
      <c r="C16" s="244">
        <v>762</v>
      </c>
      <c r="D16" s="244">
        <v>930</v>
      </c>
      <c r="E16" s="156" t="s">
        <v>942</v>
      </c>
      <c r="F16" s="393" t="s">
        <v>815</v>
      </c>
      <c r="G16" s="244">
        <v>12643</v>
      </c>
      <c r="H16" s="244">
        <v>29280</v>
      </c>
      <c r="I16" s="131"/>
    </row>
    <row r="17" spans="1:9" s="123" customFormat="1" ht="15.75">
      <c r="A17" s="253"/>
      <c r="B17" s="393"/>
      <c r="C17" s="245"/>
      <c r="D17" s="245"/>
      <c r="E17" s="135" t="s">
        <v>943</v>
      </c>
      <c r="F17" s="393" t="s">
        <v>816</v>
      </c>
      <c r="G17" s="244"/>
      <c r="H17" s="244"/>
      <c r="I17" s="131"/>
    </row>
    <row r="18" spans="1:9" s="123" customFormat="1" ht="15.75">
      <c r="A18" s="137" t="s">
        <v>20</v>
      </c>
      <c r="B18" s="394" t="s">
        <v>799</v>
      </c>
      <c r="C18" s="288">
        <f>SUM(C12:C16)</f>
        <v>813</v>
      </c>
      <c r="D18" s="288">
        <f>SUM(D12:D16)</f>
        <v>1319</v>
      </c>
      <c r="E18" s="137" t="s">
        <v>20</v>
      </c>
      <c r="F18" s="394" t="s">
        <v>817</v>
      </c>
      <c r="G18" s="288">
        <f>SUM(G12:G17)</f>
        <v>12644</v>
      </c>
      <c r="H18" s="288">
        <f>SUM(H12:H17)</f>
        <v>29281</v>
      </c>
      <c r="I18" s="131"/>
    </row>
    <row r="19" spans="1:8" s="217" customFormat="1" ht="15.75">
      <c r="A19" s="249" t="s">
        <v>114</v>
      </c>
      <c r="B19" s="394"/>
      <c r="C19" s="247"/>
      <c r="D19" s="247"/>
      <c r="E19" s="249" t="s">
        <v>39</v>
      </c>
      <c r="F19" s="394"/>
      <c r="G19" s="247"/>
      <c r="H19" s="247"/>
    </row>
    <row r="20" spans="1:8" s="123" customFormat="1" ht="15.75">
      <c r="A20" s="254" t="s">
        <v>823</v>
      </c>
      <c r="B20" s="393" t="s">
        <v>800</v>
      </c>
      <c r="C20" s="244"/>
      <c r="D20" s="244"/>
      <c r="E20" s="255"/>
      <c r="F20" s="393"/>
      <c r="G20" s="245"/>
      <c r="H20" s="245"/>
    </row>
    <row r="21" spans="1:8" s="123" customFormat="1" ht="15.75">
      <c r="A21" s="135" t="s">
        <v>122</v>
      </c>
      <c r="B21" s="393" t="s">
        <v>801</v>
      </c>
      <c r="C21" s="244">
        <v>8199</v>
      </c>
      <c r="D21" s="244">
        <v>22278</v>
      </c>
      <c r="E21" s="249"/>
      <c r="F21" s="393"/>
      <c r="G21" s="245"/>
      <c r="H21" s="245"/>
    </row>
    <row r="22" spans="1:8" s="123" customFormat="1" ht="15.75">
      <c r="A22" s="135" t="s">
        <v>21</v>
      </c>
      <c r="B22" s="393" t="s">
        <v>802</v>
      </c>
      <c r="C22" s="244"/>
      <c r="D22" s="244"/>
      <c r="E22" s="253"/>
      <c r="F22" s="393"/>
      <c r="G22" s="245"/>
      <c r="H22" s="245"/>
    </row>
    <row r="23" spans="1:8" s="123" customFormat="1" ht="15.75">
      <c r="A23" s="135" t="s">
        <v>143</v>
      </c>
      <c r="B23" s="393" t="s">
        <v>803</v>
      </c>
      <c r="C23" s="244"/>
      <c r="D23" s="244"/>
      <c r="E23" s="135"/>
      <c r="F23" s="393"/>
      <c r="G23" s="245"/>
      <c r="H23" s="245"/>
    </row>
    <row r="24" spans="1:8" s="123" customFormat="1" ht="15.75">
      <c r="A24" s="135" t="s">
        <v>22</v>
      </c>
      <c r="B24" s="393" t="s">
        <v>804</v>
      </c>
      <c r="C24" s="244"/>
      <c r="D24" s="244"/>
      <c r="E24" s="135"/>
      <c r="F24" s="393"/>
      <c r="G24" s="245"/>
      <c r="H24" s="245"/>
    </row>
    <row r="25" spans="1:8" s="217" customFormat="1" ht="15.75">
      <c r="A25" s="137" t="s">
        <v>23</v>
      </c>
      <c r="B25" s="394" t="s">
        <v>805</v>
      </c>
      <c r="C25" s="288">
        <f>SUM(C20:C24)</f>
        <v>8199</v>
      </c>
      <c r="D25" s="288">
        <f>SUM(D20:D24)</f>
        <v>22278</v>
      </c>
      <c r="E25" s="137" t="s">
        <v>23</v>
      </c>
      <c r="F25" s="394" t="s">
        <v>818</v>
      </c>
      <c r="G25" s="246"/>
      <c r="H25" s="246"/>
    </row>
    <row r="26" spans="1:8" s="217" customFormat="1" ht="15.75">
      <c r="A26" s="249" t="s">
        <v>144</v>
      </c>
      <c r="B26" s="394" t="s">
        <v>806</v>
      </c>
      <c r="C26" s="288">
        <f>C18+C25</f>
        <v>9012</v>
      </c>
      <c r="D26" s="288">
        <f>D18+D25</f>
        <v>23597</v>
      </c>
      <c r="E26" s="249" t="s">
        <v>40</v>
      </c>
      <c r="F26" s="394" t="s">
        <v>819</v>
      </c>
      <c r="G26" s="288">
        <f>G18+G25</f>
        <v>12644</v>
      </c>
      <c r="H26" s="288">
        <f>H18+H25</f>
        <v>29281</v>
      </c>
    </row>
    <row r="27" spans="1:8" s="217" customFormat="1" ht="15.75">
      <c r="A27" s="249" t="s">
        <v>824</v>
      </c>
      <c r="B27" s="394" t="s">
        <v>807</v>
      </c>
      <c r="C27" s="99">
        <f>IF((G26-C26)&gt;0,G26-C26,0)</f>
        <v>3632</v>
      </c>
      <c r="D27" s="99">
        <f>IF((H26-D26)&gt;0,H26-D26,0)</f>
        <v>5684</v>
      </c>
      <c r="E27" s="249" t="s">
        <v>825</v>
      </c>
      <c r="F27" s="394" t="s">
        <v>820</v>
      </c>
      <c r="G27" s="295">
        <f>IF((C26-G26)&gt;0,C26-G26,0)</f>
        <v>0</v>
      </c>
      <c r="H27" s="295">
        <f>IF((D26-H26)&gt;0,D26-H26,0)</f>
        <v>0</v>
      </c>
    </row>
    <row r="28" spans="1:8" s="217" customFormat="1" ht="15.75">
      <c r="A28" s="249" t="s">
        <v>145</v>
      </c>
      <c r="B28" s="394" t="s">
        <v>808</v>
      </c>
      <c r="C28" s="246"/>
      <c r="D28" s="246"/>
      <c r="E28" s="249"/>
      <c r="F28" s="394"/>
      <c r="G28" s="247"/>
      <c r="H28" s="247"/>
    </row>
    <row r="29" spans="1:8" s="217" customFormat="1" ht="15.75">
      <c r="A29" s="249" t="s">
        <v>146</v>
      </c>
      <c r="B29" s="394" t="s">
        <v>809</v>
      </c>
      <c r="C29" s="288">
        <f>C27-C28</f>
        <v>3632</v>
      </c>
      <c r="D29" s="288">
        <f>D27-D28</f>
        <v>5684</v>
      </c>
      <c r="E29" s="249" t="s">
        <v>147</v>
      </c>
      <c r="F29" s="394" t="s">
        <v>821</v>
      </c>
      <c r="G29" s="288">
        <f>G27</f>
        <v>0</v>
      </c>
      <c r="H29" s="288">
        <f>H27</f>
        <v>0</v>
      </c>
    </row>
    <row r="30" spans="1:8" s="217" customFormat="1" ht="15.75">
      <c r="A30" s="256" t="s">
        <v>826</v>
      </c>
      <c r="B30" s="394" t="s">
        <v>810</v>
      </c>
      <c r="C30" s="288">
        <f>C26+C28+C29</f>
        <v>12644</v>
      </c>
      <c r="D30" s="288">
        <f>D26+D28+D29</f>
        <v>29281</v>
      </c>
      <c r="E30" s="249" t="s">
        <v>827</v>
      </c>
      <c r="F30" s="394" t="s">
        <v>822</v>
      </c>
      <c r="G30" s="288">
        <f>G26+G29</f>
        <v>12644</v>
      </c>
      <c r="H30" s="288">
        <f>H26+H29</f>
        <v>29281</v>
      </c>
    </row>
    <row r="31" spans="1:6" s="123" customFormat="1" ht="15.75">
      <c r="A31" s="517"/>
      <c r="B31" s="111"/>
      <c r="C31" s="131"/>
      <c r="D31" s="131"/>
      <c r="E31" s="518"/>
      <c r="F31" s="518"/>
    </row>
    <row r="32" spans="1:6" s="123" customFormat="1" ht="15.75">
      <c r="A32" s="131"/>
      <c r="B32" s="111"/>
      <c r="C32" s="131"/>
      <c r="D32" s="131"/>
      <c r="E32" s="399"/>
      <c r="F32" s="399"/>
    </row>
    <row r="33" spans="1:6" s="123" customFormat="1" ht="15.75">
      <c r="A33" s="519"/>
      <c r="B33" s="111"/>
      <c r="C33" s="131"/>
      <c r="D33" s="131"/>
      <c r="E33" s="131"/>
      <c r="F33" s="131"/>
    </row>
    <row r="34" spans="1:6" s="123" customFormat="1" ht="15.75">
      <c r="A34" s="519"/>
      <c r="B34" s="111"/>
      <c r="C34" s="131"/>
      <c r="D34" s="131"/>
      <c r="E34" s="131"/>
      <c r="F34" s="131"/>
    </row>
    <row r="35" spans="1:6" s="123" customFormat="1" ht="15.75">
      <c r="A35" s="520"/>
      <c r="B35" s="111"/>
      <c r="C35" s="131"/>
      <c r="D35" s="131"/>
      <c r="E35" s="131"/>
      <c r="F35" s="131"/>
    </row>
    <row r="36" spans="1:6" s="123" customFormat="1" ht="15.75">
      <c r="A36" s="131"/>
      <c r="B36" s="111"/>
      <c r="C36" s="131"/>
      <c r="D36" s="131"/>
      <c r="E36" s="131"/>
      <c r="F36" s="131"/>
    </row>
    <row r="37" spans="1:6" s="123" customFormat="1" ht="15.75">
      <c r="A37" s="131"/>
      <c r="B37" s="111"/>
      <c r="C37" s="131"/>
      <c r="D37" s="131"/>
      <c r="E37" s="131"/>
      <c r="F37" s="131"/>
    </row>
    <row r="38" s="123" customFormat="1" ht="15.75">
      <c r="B38" s="111"/>
    </row>
    <row r="39" s="123" customFormat="1" ht="15.75">
      <c r="B39" s="111"/>
    </row>
    <row r="40" s="123" customFormat="1" ht="15.75">
      <c r="B40" s="111"/>
    </row>
    <row r="41" s="123" customFormat="1" ht="15.75">
      <c r="B41" s="111"/>
    </row>
    <row r="42" s="123" customFormat="1" ht="15.75">
      <c r="B42" s="111"/>
    </row>
    <row r="43" s="123" customFormat="1" ht="15.75">
      <c r="B43" s="111"/>
    </row>
    <row r="44" s="123" customFormat="1" ht="15.75">
      <c r="B44" s="111"/>
    </row>
    <row r="45" s="123" customFormat="1" ht="15.75">
      <c r="A45" s="111"/>
    </row>
    <row r="49" ht="15.75">
      <c r="B49" s="130"/>
    </row>
    <row r="51" ht="15.75">
      <c r="B51" s="130"/>
    </row>
    <row r="52" ht="15.75">
      <c r="B52" s="130"/>
    </row>
    <row r="53" ht="15.75">
      <c r="B53" s="130"/>
    </row>
    <row r="54" ht="15.75">
      <c r="B54" s="130"/>
    </row>
    <row r="55" ht="15.75">
      <c r="B55" s="130"/>
    </row>
    <row r="56" ht="15.75">
      <c r="B56" s="130"/>
    </row>
    <row r="57" ht="15.75">
      <c r="B57" s="130"/>
    </row>
    <row r="58" ht="15.75">
      <c r="B58" s="130"/>
    </row>
    <row r="59" ht="15.75">
      <c r="B59" s="131"/>
    </row>
    <row r="60" ht="15.75">
      <c r="B60" s="131"/>
    </row>
    <row r="61" ht="15.75">
      <c r="B61" s="123"/>
    </row>
    <row r="62" ht="15.75">
      <c r="B62" s="123"/>
    </row>
    <row r="63" ht="15.75">
      <c r="B63" s="123"/>
    </row>
    <row r="64" ht="15.75">
      <c r="B64" s="123"/>
    </row>
    <row r="65" ht="15.75">
      <c r="B65" s="123"/>
    </row>
    <row r="66" ht="15.75">
      <c r="B66" s="123"/>
    </row>
    <row r="67" ht="15.75">
      <c r="B67" s="123"/>
    </row>
    <row r="68" ht="15.75">
      <c r="B68" s="123"/>
    </row>
    <row r="69" ht="15.75">
      <c r="B69" s="123"/>
    </row>
    <row r="70" ht="15.75">
      <c r="B70" s="123"/>
    </row>
    <row r="71" ht="15.75">
      <c r="B71" s="123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">
      <selection activeCell="H40" sqref="H40"/>
    </sheetView>
  </sheetViews>
  <sheetFormatPr defaultColWidth="9.140625" defaultRowHeight="12.75"/>
  <cols>
    <col min="1" max="1" width="63.7109375" style="100" customWidth="1"/>
    <col min="2" max="2" width="13.7109375" style="100" customWidth="1"/>
    <col min="3" max="8" width="15.28125" style="100" customWidth="1"/>
    <col min="9" max="16384" width="9.140625" style="100" customWidth="1"/>
  </cols>
  <sheetData>
    <row r="1" spans="7:8" s="209" customFormat="1" ht="12.75">
      <c r="G1" s="210"/>
      <c r="H1" s="210" t="s">
        <v>1455</v>
      </c>
    </row>
    <row r="2" spans="1:8" ht="12.75">
      <c r="A2" s="521" t="s">
        <v>64</v>
      </c>
      <c r="B2" s="522"/>
      <c r="C2" s="523"/>
      <c r="D2" s="524"/>
      <c r="E2" s="525"/>
      <c r="F2" s="526"/>
      <c r="G2" s="527"/>
      <c r="H2" s="211"/>
    </row>
    <row r="3" spans="1:8" ht="12.75">
      <c r="A3" s="521" t="str">
        <f>CONCATENATE("на ",UPPER(dfName))</f>
        <v>на ДФ ДСК ФОНД НА ПАРИЧНИЯ ПАЗАР В ЕВРО</v>
      </c>
      <c r="B3" s="522"/>
      <c r="C3" s="523"/>
      <c r="D3" s="524"/>
      <c r="E3" s="525"/>
      <c r="F3" s="526"/>
      <c r="G3" s="528"/>
      <c r="H3" s="211"/>
    </row>
    <row r="4" spans="1:5" ht="12.75">
      <c r="A4" s="525" t="str">
        <f>"за периода "&amp;TEXT(StartDate,"dd.mm.yyyy")&amp;" - "&amp;TEXT(EndDate,"dd.mm.yyyy")</f>
        <v>за периода 01.01.2017 - 31.12.2017</v>
      </c>
      <c r="B4" s="522"/>
      <c r="C4" s="523"/>
      <c r="D4" s="525"/>
      <c r="E4" s="525"/>
    </row>
    <row r="5" spans="1:7" ht="12.75">
      <c r="A5" s="526"/>
      <c r="B5" s="529"/>
      <c r="C5" s="530"/>
      <c r="D5" s="526"/>
      <c r="E5" s="526"/>
      <c r="F5" s="531" t="s">
        <v>914</v>
      </c>
      <c r="G5" s="532">
        <f>ReportedCompletionDate</f>
        <v>43188</v>
      </c>
    </row>
    <row r="6" spans="1:8" ht="12.75">
      <c r="A6" s="533"/>
      <c r="B6" s="212"/>
      <c r="C6" s="533"/>
      <c r="F6" s="531" t="s">
        <v>248</v>
      </c>
      <c r="G6" s="534" t="str">
        <f>authorName</f>
        <v>Даниела Александрова</v>
      </c>
      <c r="H6" s="211"/>
    </row>
    <row r="7" spans="1:8" ht="12.75">
      <c r="A7" s="533"/>
      <c r="B7" s="212"/>
      <c r="C7" s="533"/>
      <c r="F7" s="531" t="s">
        <v>250</v>
      </c>
      <c r="G7" s="535" t="str">
        <f>udManager</f>
        <v>Петко Кръстев и Димитър Тончев</v>
      </c>
      <c r="H7" s="211"/>
    </row>
    <row r="8" spans="1:8" ht="12.75">
      <c r="A8" s="533"/>
      <c r="C8" s="533"/>
      <c r="D8" s="536"/>
      <c r="E8" s="537"/>
      <c r="F8" s="211"/>
      <c r="G8" s="211"/>
      <c r="H8" s="538" t="s">
        <v>57</v>
      </c>
    </row>
    <row r="9" spans="1:8" ht="18" customHeight="1">
      <c r="A9" s="632" t="s">
        <v>58</v>
      </c>
      <c r="B9" s="632" t="s">
        <v>223</v>
      </c>
      <c r="C9" s="632" t="s">
        <v>3</v>
      </c>
      <c r="D9" s="632"/>
      <c r="E9" s="632"/>
      <c r="F9" s="632" t="s">
        <v>4</v>
      </c>
      <c r="G9" s="632"/>
      <c r="H9" s="632"/>
    </row>
    <row r="10" spans="1:8" ht="33" customHeight="1">
      <c r="A10" s="633"/>
      <c r="B10" s="633"/>
      <c r="C10" s="539" t="s">
        <v>59</v>
      </c>
      <c r="D10" s="539" t="s">
        <v>60</v>
      </c>
      <c r="E10" s="539" t="s">
        <v>61</v>
      </c>
      <c r="F10" s="539" t="s">
        <v>59</v>
      </c>
      <c r="G10" s="539" t="s">
        <v>60</v>
      </c>
      <c r="H10" s="539" t="s">
        <v>61</v>
      </c>
    </row>
    <row r="11" spans="1:8" s="540" customFormat="1" ht="12.75">
      <c r="A11" s="140" t="s">
        <v>5</v>
      </c>
      <c r="B11" s="140" t="s">
        <v>162</v>
      </c>
      <c r="C11" s="140">
        <v>1</v>
      </c>
      <c r="D11" s="140">
        <v>2</v>
      </c>
      <c r="E11" s="140">
        <v>3</v>
      </c>
      <c r="F11" s="140">
        <v>4</v>
      </c>
      <c r="G11" s="140">
        <v>5</v>
      </c>
      <c r="H11" s="140">
        <v>6</v>
      </c>
    </row>
    <row r="12" spans="1:8" ht="21" customHeight="1">
      <c r="A12" s="541" t="s">
        <v>988</v>
      </c>
      <c r="B12" s="94"/>
      <c r="C12" s="542"/>
      <c r="D12" s="542"/>
      <c r="E12" s="542"/>
      <c r="F12" s="542"/>
      <c r="G12" s="542"/>
      <c r="H12" s="542"/>
    </row>
    <row r="13" spans="1:8" ht="25.5">
      <c r="A13" s="543" t="s">
        <v>989</v>
      </c>
      <c r="B13" s="94" t="s">
        <v>830</v>
      </c>
      <c r="C13" s="544">
        <v>6454353</v>
      </c>
      <c r="D13" s="544">
        <v>-5489143</v>
      </c>
      <c r="E13" s="545">
        <f>SUM(C13:D13)</f>
        <v>965210</v>
      </c>
      <c r="F13" s="544">
        <v>12656261</v>
      </c>
      <c r="G13" s="544">
        <v>-15096224</v>
      </c>
      <c r="H13" s="545">
        <f>SUM(F13:G13)</f>
        <v>-2439963</v>
      </c>
    </row>
    <row r="14" spans="1:8" ht="12.75">
      <c r="A14" s="543" t="s">
        <v>957</v>
      </c>
      <c r="B14" s="94" t="s">
        <v>831</v>
      </c>
      <c r="C14" s="544"/>
      <c r="D14" s="544"/>
      <c r="E14" s="545">
        <f aca="true" t="shared" si="0" ref="E14:E19">SUM(C14:D14)</f>
        <v>0</v>
      </c>
      <c r="F14" s="544"/>
      <c r="G14" s="544"/>
      <c r="H14" s="545">
        <f aca="true" t="shared" si="1" ref="H14:H19">SUM(F14:G14)</f>
        <v>0</v>
      </c>
    </row>
    <row r="15" spans="1:8" ht="12.75">
      <c r="A15" s="546" t="s">
        <v>63</v>
      </c>
      <c r="B15" s="94" t="s">
        <v>832</v>
      </c>
      <c r="C15" s="544"/>
      <c r="D15" s="544"/>
      <c r="E15" s="545">
        <f t="shared" si="0"/>
        <v>0</v>
      </c>
      <c r="F15" s="544"/>
      <c r="G15" s="544"/>
      <c r="H15" s="545">
        <f t="shared" si="1"/>
        <v>0</v>
      </c>
    </row>
    <row r="16" spans="1:8" ht="12.75">
      <c r="A16" s="547" t="s">
        <v>958</v>
      </c>
      <c r="B16" s="94" t="s">
        <v>833</v>
      </c>
      <c r="C16" s="544"/>
      <c r="D16" s="544"/>
      <c r="E16" s="545">
        <f t="shared" si="0"/>
        <v>0</v>
      </c>
      <c r="F16" s="544"/>
      <c r="G16" s="544"/>
      <c r="H16" s="545">
        <f t="shared" si="1"/>
        <v>0</v>
      </c>
    </row>
    <row r="17" spans="1:8" ht="12.75">
      <c r="A17" s="547" t="s">
        <v>990</v>
      </c>
      <c r="B17" s="94" t="s">
        <v>834</v>
      </c>
      <c r="C17" s="544"/>
      <c r="D17" s="544"/>
      <c r="E17" s="545">
        <f t="shared" si="0"/>
        <v>0</v>
      </c>
      <c r="F17" s="544"/>
      <c r="G17" s="544"/>
      <c r="H17" s="545">
        <f t="shared" si="1"/>
        <v>0</v>
      </c>
    </row>
    <row r="18" spans="1:8" ht="12.75">
      <c r="A18" s="543" t="s">
        <v>986</v>
      </c>
      <c r="B18" s="94" t="s">
        <v>835</v>
      </c>
      <c r="C18" s="544"/>
      <c r="D18" s="544"/>
      <c r="E18" s="545">
        <f t="shared" si="0"/>
        <v>0</v>
      </c>
      <c r="F18" s="544"/>
      <c r="G18" s="544"/>
      <c r="H18" s="545">
        <f t="shared" si="1"/>
        <v>0</v>
      </c>
    </row>
    <row r="19" spans="1:8" ht="21" customHeight="1">
      <c r="A19" s="541" t="s">
        <v>987</v>
      </c>
      <c r="B19" s="240" t="s">
        <v>836</v>
      </c>
      <c r="C19" s="548">
        <f>SUM(C13:C14,C16:C18)</f>
        <v>6454353</v>
      </c>
      <c r="D19" s="548">
        <f>SUM(D13:D14,D16:D18)</f>
        <v>-5489143</v>
      </c>
      <c r="E19" s="545">
        <f t="shared" si="0"/>
        <v>965210</v>
      </c>
      <c r="F19" s="548">
        <f>SUM(F13:F14,F16:F18)</f>
        <v>12656261</v>
      </c>
      <c r="G19" s="548">
        <f>SUM(G13:G14,G16:G18)</f>
        <v>-15096224</v>
      </c>
      <c r="H19" s="545">
        <f t="shared" si="1"/>
        <v>-2439963</v>
      </c>
    </row>
    <row r="20" spans="1:8" ht="21" customHeight="1">
      <c r="A20" s="541" t="s">
        <v>123</v>
      </c>
      <c r="B20" s="94"/>
      <c r="C20" s="549"/>
      <c r="D20" s="549"/>
      <c r="E20" s="549"/>
      <c r="F20" s="549"/>
      <c r="G20" s="549"/>
      <c r="H20" s="549"/>
    </row>
    <row r="21" spans="1:8" ht="12.75">
      <c r="A21" s="543" t="s">
        <v>959</v>
      </c>
      <c r="B21" s="94" t="s">
        <v>837</v>
      </c>
      <c r="C21" s="544">
        <v>2581026</v>
      </c>
      <c r="D21" s="544">
        <v>-2581111</v>
      </c>
      <c r="E21" s="545">
        <f>SUM(C21:D21)</f>
        <v>-85</v>
      </c>
      <c r="F21" s="544">
        <v>3502032</v>
      </c>
      <c r="G21" s="544">
        <v>-3495672</v>
      </c>
      <c r="H21" s="545">
        <f>SUM(F21:G21)</f>
        <v>6360</v>
      </c>
    </row>
    <row r="22" spans="1:8" ht="12.75">
      <c r="A22" s="543" t="s">
        <v>960</v>
      </c>
      <c r="B22" s="94" t="s">
        <v>838</v>
      </c>
      <c r="C22" s="544"/>
      <c r="D22" s="544"/>
      <c r="E22" s="545">
        <f aca="true" t="shared" si="2" ref="E22:E29">SUM(C22:D22)</f>
        <v>0</v>
      </c>
      <c r="F22" s="544"/>
      <c r="G22" s="544"/>
      <c r="H22" s="545">
        <f aca="true" t="shared" si="3" ref="H22:H29">SUM(F22:G22)</f>
        <v>0</v>
      </c>
    </row>
    <row r="23" spans="1:8" ht="12.75">
      <c r="A23" s="550" t="s">
        <v>961</v>
      </c>
      <c r="B23" s="94" t="s">
        <v>839</v>
      </c>
      <c r="C23" s="544">
        <v>19500</v>
      </c>
      <c r="D23" s="544">
        <v>-710</v>
      </c>
      <c r="E23" s="545">
        <f t="shared" si="2"/>
        <v>18790</v>
      </c>
      <c r="F23" s="544">
        <v>31790</v>
      </c>
      <c r="G23" s="544">
        <v>-856</v>
      </c>
      <c r="H23" s="545">
        <f t="shared" si="3"/>
        <v>30934</v>
      </c>
    </row>
    <row r="24" spans="1:8" ht="12.75">
      <c r="A24" s="543" t="s">
        <v>962</v>
      </c>
      <c r="B24" s="94" t="s">
        <v>840</v>
      </c>
      <c r="C24" s="544"/>
      <c r="D24" s="544"/>
      <c r="E24" s="545">
        <f t="shared" si="2"/>
        <v>0</v>
      </c>
      <c r="F24" s="544"/>
      <c r="G24" s="544"/>
      <c r="H24" s="545">
        <f t="shared" si="3"/>
        <v>0</v>
      </c>
    </row>
    <row r="25" spans="1:8" ht="12.75">
      <c r="A25" s="551" t="s">
        <v>963</v>
      </c>
      <c r="B25" s="94" t="s">
        <v>841</v>
      </c>
      <c r="C25" s="544"/>
      <c r="D25" s="544">
        <v>-4821</v>
      </c>
      <c r="E25" s="545">
        <f t="shared" si="2"/>
        <v>-4821</v>
      </c>
      <c r="F25" s="544"/>
      <c r="G25" s="544">
        <v>-19347</v>
      </c>
      <c r="H25" s="545">
        <f t="shared" si="3"/>
        <v>-19347</v>
      </c>
    </row>
    <row r="26" spans="1:8" ht="12.75">
      <c r="A26" s="551" t="s">
        <v>964</v>
      </c>
      <c r="B26" s="94" t="s">
        <v>842</v>
      </c>
      <c r="C26" s="544"/>
      <c r="D26" s="544">
        <v>-4295</v>
      </c>
      <c r="E26" s="545">
        <f t="shared" si="2"/>
        <v>-4295</v>
      </c>
      <c r="F26" s="544"/>
      <c r="G26" s="544">
        <v>-4320</v>
      </c>
      <c r="H26" s="545">
        <f t="shared" si="3"/>
        <v>-4320</v>
      </c>
    </row>
    <row r="27" spans="1:8" ht="12.75">
      <c r="A27" s="547" t="s">
        <v>965</v>
      </c>
      <c r="B27" s="94" t="s">
        <v>843</v>
      </c>
      <c r="C27" s="544"/>
      <c r="D27" s="544"/>
      <c r="E27" s="545">
        <f t="shared" si="2"/>
        <v>0</v>
      </c>
      <c r="F27" s="544"/>
      <c r="G27" s="544">
        <v>-1</v>
      </c>
      <c r="H27" s="545">
        <f t="shared" si="3"/>
        <v>-1</v>
      </c>
    </row>
    <row r="28" spans="1:8" ht="12.75">
      <c r="A28" s="543" t="s">
        <v>966</v>
      </c>
      <c r="B28" s="94" t="s">
        <v>844</v>
      </c>
      <c r="C28" s="544"/>
      <c r="D28" s="544"/>
      <c r="E28" s="545">
        <f t="shared" si="2"/>
        <v>0</v>
      </c>
      <c r="F28" s="544"/>
      <c r="G28" s="544"/>
      <c r="H28" s="545">
        <f t="shared" si="3"/>
        <v>0</v>
      </c>
    </row>
    <row r="29" spans="1:8" ht="21" customHeight="1">
      <c r="A29" s="541" t="s">
        <v>115</v>
      </c>
      <c r="B29" s="240" t="s">
        <v>845</v>
      </c>
      <c r="C29" s="548">
        <f>SUM(C21:C28)</f>
        <v>2600526</v>
      </c>
      <c r="D29" s="548">
        <f>SUM(D21:D28)</f>
        <v>-2590937</v>
      </c>
      <c r="E29" s="545">
        <f t="shared" si="2"/>
        <v>9589</v>
      </c>
      <c r="F29" s="548">
        <f>SUM(F21:F28)</f>
        <v>3533822</v>
      </c>
      <c r="G29" s="548">
        <f>SUM(G21:G28)</f>
        <v>-3520196</v>
      </c>
      <c r="H29" s="545">
        <f t="shared" si="3"/>
        <v>13626</v>
      </c>
    </row>
    <row r="30" spans="1:8" ht="21" customHeight="1">
      <c r="A30" s="552" t="s">
        <v>124</v>
      </c>
      <c r="B30" s="94"/>
      <c r="C30" s="549"/>
      <c r="D30" s="549"/>
      <c r="E30" s="549"/>
      <c r="F30" s="549"/>
      <c r="G30" s="549"/>
      <c r="H30" s="549"/>
    </row>
    <row r="31" spans="1:8" ht="12.75">
      <c r="A31" s="543" t="s">
        <v>967</v>
      </c>
      <c r="B31" s="94" t="s">
        <v>846</v>
      </c>
      <c r="C31" s="544"/>
      <c r="D31" s="544"/>
      <c r="E31" s="545">
        <f>SUM(C31:D31)</f>
        <v>0</v>
      </c>
      <c r="F31" s="544"/>
      <c r="G31" s="544"/>
      <c r="H31" s="545">
        <f>SUM(F31:G31)</f>
        <v>0</v>
      </c>
    </row>
    <row r="32" spans="1:8" ht="12.75">
      <c r="A32" s="543" t="s">
        <v>968</v>
      </c>
      <c r="B32" s="94" t="s">
        <v>847</v>
      </c>
      <c r="C32" s="544"/>
      <c r="D32" s="544"/>
      <c r="E32" s="545">
        <f>SUM(C32:D32)</f>
        <v>0</v>
      </c>
      <c r="F32" s="544"/>
      <c r="G32" s="544"/>
      <c r="H32" s="545">
        <f>SUM(F32:G32)</f>
        <v>0</v>
      </c>
    </row>
    <row r="33" spans="1:8" ht="12.75">
      <c r="A33" s="543" t="s">
        <v>969</v>
      </c>
      <c r="B33" s="94" t="s">
        <v>848</v>
      </c>
      <c r="C33" s="544"/>
      <c r="D33" s="544"/>
      <c r="E33" s="545">
        <f>SUM(C33:D33)</f>
        <v>0</v>
      </c>
      <c r="F33" s="544"/>
      <c r="G33" s="544"/>
      <c r="H33" s="545">
        <f>SUM(F33:G33)</f>
        <v>0</v>
      </c>
    </row>
    <row r="34" spans="1:8" ht="12.75">
      <c r="A34" s="543" t="s">
        <v>970</v>
      </c>
      <c r="B34" s="94" t="s">
        <v>849</v>
      </c>
      <c r="C34" s="544"/>
      <c r="D34" s="544"/>
      <c r="E34" s="545">
        <f>SUM(C34:D34)</f>
        <v>0</v>
      </c>
      <c r="F34" s="544"/>
      <c r="G34" s="544"/>
      <c r="H34" s="545">
        <f>SUM(F34:G34)</f>
        <v>0</v>
      </c>
    </row>
    <row r="35" spans="1:8" ht="12.75">
      <c r="A35" s="543" t="s">
        <v>971</v>
      </c>
      <c r="B35" s="94" t="s">
        <v>850</v>
      </c>
      <c r="C35" s="544"/>
      <c r="D35" s="544"/>
      <c r="E35" s="545">
        <f>SUM(C35:D35)</f>
        <v>0</v>
      </c>
      <c r="F35" s="544"/>
      <c r="G35" s="544"/>
      <c r="H35" s="545">
        <f>SUM(F35:G35)</f>
        <v>0</v>
      </c>
    </row>
    <row r="36" spans="1:8" ht="21" customHeight="1">
      <c r="A36" s="541" t="s">
        <v>148</v>
      </c>
      <c r="B36" s="240" t="s">
        <v>851</v>
      </c>
      <c r="C36" s="548">
        <f aca="true" t="shared" si="4" ref="C36:H36">SUM(C31:C35)</f>
        <v>0</v>
      </c>
      <c r="D36" s="548">
        <f t="shared" si="4"/>
        <v>0</v>
      </c>
      <c r="E36" s="548">
        <f t="shared" si="4"/>
        <v>0</v>
      </c>
      <c r="F36" s="548">
        <f t="shared" si="4"/>
        <v>0</v>
      </c>
      <c r="G36" s="548">
        <f t="shared" si="4"/>
        <v>0</v>
      </c>
      <c r="H36" s="548">
        <f t="shared" si="4"/>
        <v>0</v>
      </c>
    </row>
    <row r="37" spans="1:8" ht="21" customHeight="1">
      <c r="A37" s="541" t="s">
        <v>62</v>
      </c>
      <c r="B37" s="240" t="s">
        <v>852</v>
      </c>
      <c r="C37" s="548">
        <f aca="true" t="shared" si="5" ref="C37:H37">SUM(C19+C29+C36)</f>
        <v>9054879</v>
      </c>
      <c r="D37" s="548">
        <f t="shared" si="5"/>
        <v>-8080080</v>
      </c>
      <c r="E37" s="548">
        <f t="shared" si="5"/>
        <v>974799</v>
      </c>
      <c r="F37" s="548">
        <f t="shared" si="5"/>
        <v>16190083</v>
      </c>
      <c r="G37" s="548">
        <f t="shared" si="5"/>
        <v>-18616420</v>
      </c>
      <c r="H37" s="548">
        <f t="shared" si="5"/>
        <v>-2426337</v>
      </c>
    </row>
    <row r="38" spans="1:8" ht="12.75">
      <c r="A38" s="541" t="s">
        <v>984</v>
      </c>
      <c r="B38" s="240" t="s">
        <v>853</v>
      </c>
      <c r="C38" s="553"/>
      <c r="D38" s="553"/>
      <c r="E38" s="554">
        <v>11372642</v>
      </c>
      <c r="F38" s="548"/>
      <c r="G38" s="548"/>
      <c r="H38" s="554">
        <v>13798979</v>
      </c>
    </row>
    <row r="39" spans="1:8" ht="12.75">
      <c r="A39" s="552" t="s">
        <v>985</v>
      </c>
      <c r="B39" s="240" t="s">
        <v>854</v>
      </c>
      <c r="C39" s="553"/>
      <c r="D39" s="553"/>
      <c r="E39" s="548">
        <f>SUM(E37:E38)</f>
        <v>12347441</v>
      </c>
      <c r="F39" s="548"/>
      <c r="G39" s="548"/>
      <c r="H39" s="548">
        <f>SUM(H37:H38)</f>
        <v>11372642</v>
      </c>
    </row>
    <row r="40" spans="1:8" ht="12.75">
      <c r="A40" s="546" t="s">
        <v>91</v>
      </c>
      <c r="B40" s="94" t="s">
        <v>855</v>
      </c>
      <c r="C40" s="555"/>
      <c r="D40" s="555"/>
      <c r="E40" s="544">
        <v>4272563</v>
      </c>
      <c r="F40" s="545"/>
      <c r="G40" s="545"/>
      <c r="H40" s="544">
        <v>3598628</v>
      </c>
    </row>
    <row r="41" spans="3:9" ht="12.75">
      <c r="C41" s="556"/>
      <c r="D41" s="556"/>
      <c r="E41" s="556"/>
      <c r="F41" s="556"/>
      <c r="G41" s="556"/>
      <c r="H41" s="556"/>
      <c r="I41" s="102"/>
    </row>
    <row r="42" spans="3:9" ht="12.75">
      <c r="C42" s="556"/>
      <c r="D42" s="556"/>
      <c r="E42" s="556"/>
      <c r="F42" s="556"/>
      <c r="G42" s="556"/>
      <c r="H42" s="556"/>
      <c r="I42" s="102"/>
    </row>
    <row r="43" spans="1:9" ht="13.5">
      <c r="A43" s="100" t="s">
        <v>1436</v>
      </c>
      <c r="C43" s="556"/>
      <c r="D43" s="556"/>
      <c r="E43" s="556"/>
      <c r="F43" s="556"/>
      <c r="G43" s="556"/>
      <c r="H43" s="556"/>
      <c r="I43" s="102"/>
    </row>
    <row r="44" spans="3:9" ht="12.75">
      <c r="C44" s="556"/>
      <c r="D44" s="556"/>
      <c r="E44" s="556"/>
      <c r="F44" s="556"/>
      <c r="G44" s="556"/>
      <c r="H44" s="556"/>
      <c r="I44" s="102"/>
    </row>
    <row r="45" spans="3:9" ht="12.75">
      <c r="C45" s="556"/>
      <c r="D45" s="556"/>
      <c r="E45" s="556"/>
      <c r="F45" s="556"/>
      <c r="G45" s="556"/>
      <c r="H45" s="556"/>
      <c r="I45" s="102"/>
    </row>
    <row r="46" spans="3:9" ht="12.75">
      <c r="C46" s="556"/>
      <c r="D46" s="556"/>
      <c r="E46" s="556"/>
      <c r="F46" s="556"/>
      <c r="G46" s="556"/>
      <c r="H46" s="556"/>
      <c r="I46" s="102"/>
    </row>
    <row r="47" spans="3:9" ht="12.75">
      <c r="C47" s="102"/>
      <c r="D47" s="102"/>
      <c r="E47" s="102"/>
      <c r="F47" s="102"/>
      <c r="G47" s="102"/>
      <c r="H47" s="102"/>
      <c r="I47" s="102"/>
    </row>
    <row r="48" spans="3:8" ht="12.75">
      <c r="C48" s="211"/>
      <c r="D48" s="211"/>
      <c r="E48" s="211"/>
      <c r="F48" s="211"/>
      <c r="G48" s="211"/>
      <c r="H48" s="211"/>
    </row>
    <row r="49" spans="2:8" ht="12.75">
      <c r="B49" s="101"/>
      <c r="C49" s="211"/>
      <c r="E49" s="211"/>
      <c r="F49" s="211"/>
      <c r="G49" s="211"/>
      <c r="H49" s="211"/>
    </row>
    <row r="53" ht="12.75">
      <c r="B53" s="102"/>
    </row>
    <row r="55" ht="12.75">
      <c r="B55" s="102"/>
    </row>
    <row r="56" spans="2:7" ht="12.75">
      <c r="B56" s="102"/>
      <c r="G56" s="211"/>
    </row>
    <row r="57" ht="12.75">
      <c r="B57" s="102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3"/>
    </row>
    <row r="64" ht="12.75">
      <c r="B64" s="103"/>
    </row>
    <row r="65" ht="12.75">
      <c r="B65" s="101"/>
    </row>
    <row r="66" ht="12.75">
      <c r="B66" s="101"/>
    </row>
    <row r="67" ht="12.75">
      <c r="B67" s="101"/>
    </row>
    <row r="68" ht="12.75">
      <c r="B68" s="101"/>
    </row>
    <row r="69" ht="12.75">
      <c r="B69" s="101"/>
    </row>
    <row r="70" ht="12.75">
      <c r="B70" s="101"/>
    </row>
    <row r="71" ht="12.75">
      <c r="B71" s="101"/>
    </row>
    <row r="72" ht="12.75">
      <c r="B72" s="101"/>
    </row>
    <row r="73" ht="12.75">
      <c r="B73" s="101"/>
    </row>
    <row r="74" ht="12.75">
      <c r="B74" s="101"/>
    </row>
    <row r="75" ht="12.75">
      <c r="B75" s="101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5" zoomScaleNormal="85" zoomScalePageLayoutView="0" workbookViewId="0" topLeftCell="A1">
      <selection activeCell="C36" sqref="C36"/>
    </sheetView>
  </sheetViews>
  <sheetFormatPr defaultColWidth="9.140625" defaultRowHeight="12.75"/>
  <cols>
    <col min="1" max="1" width="54.28125" style="191" bestFit="1" customWidth="1"/>
    <col min="2" max="2" width="12.57421875" style="33" customWidth="1"/>
    <col min="3" max="3" width="22.7109375" style="191" customWidth="1"/>
    <col min="4" max="8" width="12.7109375" style="191" customWidth="1"/>
    <col min="9" max="9" width="13.8515625" style="191" customWidth="1"/>
    <col min="10" max="16384" width="9.140625" style="100" customWidth="1"/>
  </cols>
  <sheetData>
    <row r="1" spans="7:9" ht="18" customHeight="1">
      <c r="G1" s="192"/>
      <c r="I1" s="236" t="s">
        <v>1456</v>
      </c>
    </row>
    <row r="2" spans="1:6" ht="18" customHeight="1">
      <c r="A2" s="82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ФОНД НА ПАРИЧНИЯ ПАЗАР В ЕВРО</v>
      </c>
      <c r="B3" s="36"/>
      <c r="C3" s="34"/>
      <c r="D3" s="35"/>
      <c r="E3" s="36"/>
      <c r="F3" s="36"/>
      <c r="G3" s="193"/>
      <c r="H3" s="193"/>
      <c r="I3" s="193"/>
    </row>
    <row r="4" spans="1:8" ht="18" customHeight="1">
      <c r="A4" s="91" t="str">
        <f>"за периода "&amp;TEXT(StartDate,"dd.mm.yyyy")&amp;" - "&amp;TEXT(EndDate,"dd.mm.yyyy")</f>
        <v>за периода 01.01.2017 - 31.12.2017</v>
      </c>
      <c r="B4" s="36"/>
      <c r="C4" s="34"/>
      <c r="D4" s="36"/>
      <c r="E4" s="36"/>
      <c r="F4" s="238"/>
      <c r="G4" s="100"/>
      <c r="H4" s="100"/>
    </row>
    <row r="5" spans="1:8" ht="13.5" customHeight="1">
      <c r="A5" s="91"/>
      <c r="B5" s="36"/>
      <c r="C5" s="34"/>
      <c r="D5" s="36"/>
      <c r="E5" s="36"/>
      <c r="F5" s="238"/>
      <c r="G5" s="224" t="s">
        <v>914</v>
      </c>
      <c r="H5" s="232">
        <f>ReportedCompletionDate</f>
        <v>43188</v>
      </c>
    </row>
    <row r="6" spans="1:9" ht="13.5" customHeight="1">
      <c r="A6" s="237"/>
      <c r="C6" s="195"/>
      <c r="D6" s="196"/>
      <c r="E6" s="195"/>
      <c r="G6" s="225" t="s">
        <v>248</v>
      </c>
      <c r="H6" s="106" t="str">
        <f>authorName</f>
        <v>Даниела Александрова</v>
      </c>
      <c r="I6" s="197"/>
    </row>
    <row r="7" spans="1:9" ht="13.5" customHeight="1">
      <c r="A7" s="194"/>
      <c r="C7" s="195"/>
      <c r="D7" s="195"/>
      <c r="E7" s="195"/>
      <c r="G7" s="225" t="s">
        <v>250</v>
      </c>
      <c r="H7" s="108" t="str">
        <f>udManager</f>
        <v>Петко Кръстев и Димитър Тончев</v>
      </c>
      <c r="I7" s="198"/>
    </row>
    <row r="8" spans="1:9" ht="13.5" customHeight="1">
      <c r="A8" s="199"/>
      <c r="C8" s="199"/>
      <c r="D8" s="199"/>
      <c r="E8" s="199"/>
      <c r="F8" s="200"/>
      <c r="G8" s="200"/>
      <c r="H8" s="200"/>
      <c r="I8" s="134" t="s">
        <v>57</v>
      </c>
    </row>
    <row r="9" spans="1:10" ht="26.25" customHeight="1">
      <c r="A9" s="636" t="s">
        <v>41</v>
      </c>
      <c r="B9" s="636" t="s">
        <v>223</v>
      </c>
      <c r="C9" s="636" t="s">
        <v>45</v>
      </c>
      <c r="D9" s="634" t="s">
        <v>42</v>
      </c>
      <c r="E9" s="635"/>
      <c r="F9" s="635"/>
      <c r="G9" s="634" t="s">
        <v>43</v>
      </c>
      <c r="H9" s="642"/>
      <c r="I9" s="636" t="s">
        <v>44</v>
      </c>
      <c r="J9" s="104"/>
    </row>
    <row r="10" spans="1:10" ht="30.75" customHeight="1">
      <c r="A10" s="641"/>
      <c r="B10" s="641" t="s">
        <v>163</v>
      </c>
      <c r="C10" s="643"/>
      <c r="D10" s="636" t="s">
        <v>924</v>
      </c>
      <c r="E10" s="636" t="s">
        <v>46</v>
      </c>
      <c r="F10" s="636" t="s">
        <v>116</v>
      </c>
      <c r="G10" s="636" t="s">
        <v>47</v>
      </c>
      <c r="H10" s="636" t="s">
        <v>48</v>
      </c>
      <c r="I10" s="641"/>
      <c r="J10" s="104"/>
    </row>
    <row r="11" spans="1:10" ht="30.75" customHeight="1">
      <c r="A11" s="637"/>
      <c r="B11" s="637"/>
      <c r="C11" s="637"/>
      <c r="D11" s="640"/>
      <c r="E11" s="637"/>
      <c r="F11" s="640"/>
      <c r="G11" s="640"/>
      <c r="H11" s="640"/>
      <c r="I11" s="640"/>
      <c r="J11" s="104"/>
    </row>
    <row r="12" spans="1:10" s="202" customFormat="1" ht="15">
      <c r="A12" s="239" t="s">
        <v>5</v>
      </c>
      <c r="B12" s="93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1"/>
    </row>
    <row r="13" spans="1:10" s="202" customFormat="1" ht="28.5">
      <c r="A13" s="203" t="s">
        <v>95</v>
      </c>
      <c r="B13" s="81" t="s">
        <v>856</v>
      </c>
      <c r="C13" s="234">
        <v>13448880</v>
      </c>
      <c r="D13" s="234">
        <v>171631</v>
      </c>
      <c r="E13" s="234"/>
      <c r="F13" s="234"/>
      <c r="G13" s="234">
        <v>194474</v>
      </c>
      <c r="H13" s="234"/>
      <c r="I13" s="291">
        <f>SUM(C13:H13)</f>
        <v>13814985</v>
      </c>
      <c r="J13" s="201"/>
    </row>
    <row r="14" spans="1:10" s="202" customFormat="1" ht="15">
      <c r="A14" s="203" t="s">
        <v>49</v>
      </c>
      <c r="B14" s="81" t="s">
        <v>857</v>
      </c>
      <c r="C14" s="291">
        <f>'1-SB'!H11</f>
        <v>11073593</v>
      </c>
      <c r="D14" s="291">
        <f>'1-SB'!H13</f>
        <v>106954</v>
      </c>
      <c r="E14" s="291">
        <f>'1-SB'!H14</f>
        <v>0</v>
      </c>
      <c r="F14" s="291">
        <f>'1-SB'!H15</f>
        <v>0</v>
      </c>
      <c r="G14" s="291">
        <f>'1-SB'!H19+'1-SB'!H21</f>
        <v>200158</v>
      </c>
      <c r="H14" s="291">
        <f>'1-SB'!H20+'1-SB'!H22</f>
        <v>0</v>
      </c>
      <c r="I14" s="291">
        <f aca="true" t="shared" si="0" ref="I14:I36">SUM(C14:H14)</f>
        <v>11380705</v>
      </c>
      <c r="J14" s="201"/>
    </row>
    <row r="15" spans="1:10" s="202" customFormat="1" ht="15">
      <c r="A15" s="203" t="s">
        <v>50</v>
      </c>
      <c r="B15" s="81" t="s">
        <v>858</v>
      </c>
      <c r="C15" s="290">
        <f aca="true" t="shared" si="1" ref="C15:H15">SUM(C16:C17)</f>
        <v>0</v>
      </c>
      <c r="D15" s="290">
        <f t="shared" si="1"/>
        <v>0</v>
      </c>
      <c r="E15" s="290">
        <f t="shared" si="1"/>
        <v>0</v>
      </c>
      <c r="F15" s="290">
        <f t="shared" si="1"/>
        <v>0</v>
      </c>
      <c r="G15" s="290">
        <f t="shared" si="1"/>
        <v>0</v>
      </c>
      <c r="H15" s="290">
        <f t="shared" si="1"/>
        <v>0</v>
      </c>
      <c r="I15" s="291">
        <f t="shared" si="0"/>
        <v>0</v>
      </c>
      <c r="J15" s="201"/>
    </row>
    <row r="16" spans="1:10" ht="15">
      <c r="A16" s="204" t="s">
        <v>224</v>
      </c>
      <c r="B16" s="81" t="s">
        <v>859</v>
      </c>
      <c r="C16" s="235"/>
      <c r="D16" s="235"/>
      <c r="E16" s="235"/>
      <c r="F16" s="235"/>
      <c r="G16" s="235"/>
      <c r="H16" s="235"/>
      <c r="I16" s="291">
        <f t="shared" si="0"/>
        <v>0</v>
      </c>
      <c r="J16" s="104"/>
    </row>
    <row r="17" spans="1:10" ht="15">
      <c r="A17" s="204" t="s">
        <v>972</v>
      </c>
      <c r="B17" s="81" t="s">
        <v>860</v>
      </c>
      <c r="C17" s="235"/>
      <c r="D17" s="235"/>
      <c r="E17" s="235"/>
      <c r="F17" s="235"/>
      <c r="G17" s="235"/>
      <c r="H17" s="235"/>
      <c r="I17" s="291">
        <f t="shared" si="0"/>
        <v>0</v>
      </c>
      <c r="J17" s="104"/>
    </row>
    <row r="18" spans="1:10" ht="15">
      <c r="A18" s="203" t="s">
        <v>51</v>
      </c>
      <c r="B18" s="81" t="s">
        <v>861</v>
      </c>
      <c r="C18" s="290">
        <f aca="true" t="shared" si="2" ref="C18:H18">C14+C15</f>
        <v>11073593</v>
      </c>
      <c r="D18" s="290">
        <f t="shared" si="2"/>
        <v>106954</v>
      </c>
      <c r="E18" s="290">
        <f>E14+E15</f>
        <v>0</v>
      </c>
      <c r="F18" s="290">
        <f t="shared" si="2"/>
        <v>0</v>
      </c>
      <c r="G18" s="290">
        <f t="shared" si="2"/>
        <v>200158</v>
      </c>
      <c r="H18" s="290">
        <f t="shared" si="2"/>
        <v>0</v>
      </c>
      <c r="I18" s="291">
        <f t="shared" si="0"/>
        <v>11380705</v>
      </c>
      <c r="J18" s="104"/>
    </row>
    <row r="19" spans="1:10" ht="15">
      <c r="A19" s="203" t="s">
        <v>149</v>
      </c>
      <c r="B19" s="81" t="s">
        <v>862</v>
      </c>
      <c r="C19" s="290">
        <f aca="true" t="shared" si="3" ref="C19:H19">SUM(C20:C21)</f>
        <v>938992</v>
      </c>
      <c r="D19" s="290">
        <f t="shared" si="3"/>
        <v>26218</v>
      </c>
      <c r="E19" s="290">
        <f t="shared" si="3"/>
        <v>0</v>
      </c>
      <c r="F19" s="290">
        <f t="shared" si="3"/>
        <v>0</v>
      </c>
      <c r="G19" s="290">
        <f t="shared" si="3"/>
        <v>0</v>
      </c>
      <c r="H19" s="290">
        <f t="shared" si="3"/>
        <v>0</v>
      </c>
      <c r="I19" s="291">
        <f t="shared" si="0"/>
        <v>965210</v>
      </c>
      <c r="J19" s="104"/>
    </row>
    <row r="20" spans="1:10" ht="15">
      <c r="A20" s="204" t="s">
        <v>225</v>
      </c>
      <c r="B20" s="81" t="s">
        <v>863</v>
      </c>
      <c r="C20" s="235">
        <v>6279267</v>
      </c>
      <c r="D20" s="235">
        <v>175086</v>
      </c>
      <c r="E20" s="235"/>
      <c r="F20" s="235"/>
      <c r="G20" s="235"/>
      <c r="H20" s="235"/>
      <c r="I20" s="291">
        <f t="shared" si="0"/>
        <v>6454353</v>
      </c>
      <c r="J20" s="104"/>
    </row>
    <row r="21" spans="1:10" ht="15">
      <c r="A21" s="204" t="s">
        <v>226</v>
      </c>
      <c r="B21" s="81" t="s">
        <v>864</v>
      </c>
      <c r="C21" s="235">
        <v>-5340275</v>
      </c>
      <c r="D21" s="235">
        <v>-148868</v>
      </c>
      <c r="E21" s="235"/>
      <c r="F21" s="235"/>
      <c r="G21" s="235"/>
      <c r="H21" s="235"/>
      <c r="I21" s="291">
        <f t="shared" si="0"/>
        <v>-5489143</v>
      </c>
      <c r="J21" s="104"/>
    </row>
    <row r="22" spans="1:10" ht="15">
      <c r="A22" s="203" t="s">
        <v>52</v>
      </c>
      <c r="B22" s="81" t="s">
        <v>865</v>
      </c>
      <c r="C22" s="615"/>
      <c r="D22" s="615"/>
      <c r="E22" s="615"/>
      <c r="F22" s="615"/>
      <c r="G22" s="290">
        <f>'1-SB'!G21</f>
        <v>3632</v>
      </c>
      <c r="H22" s="290">
        <f>'1-SB'!G22</f>
        <v>0</v>
      </c>
      <c r="I22" s="291">
        <f t="shared" si="0"/>
        <v>3632</v>
      </c>
      <c r="J22" s="104"/>
    </row>
    <row r="23" spans="1:10" ht="15">
      <c r="A23" s="204" t="s">
        <v>53</v>
      </c>
      <c r="B23" s="81" t="s">
        <v>866</v>
      </c>
      <c r="C23" s="292">
        <f aca="true" t="shared" si="4" ref="C23:H23">SUM(C24:C25)</f>
        <v>0</v>
      </c>
      <c r="D23" s="292">
        <f t="shared" si="4"/>
        <v>0</v>
      </c>
      <c r="E23" s="292">
        <f t="shared" si="4"/>
        <v>0</v>
      </c>
      <c r="F23" s="292">
        <f t="shared" si="4"/>
        <v>0</v>
      </c>
      <c r="G23" s="292">
        <f t="shared" si="4"/>
        <v>0</v>
      </c>
      <c r="H23" s="292">
        <f t="shared" si="4"/>
        <v>0</v>
      </c>
      <c r="I23" s="291">
        <f t="shared" si="0"/>
        <v>0</v>
      </c>
      <c r="J23" s="104"/>
    </row>
    <row r="24" spans="1:10" ht="15">
      <c r="A24" s="204" t="s">
        <v>227</v>
      </c>
      <c r="B24" s="81" t="s">
        <v>867</v>
      </c>
      <c r="C24" s="235"/>
      <c r="D24" s="235"/>
      <c r="E24" s="235"/>
      <c r="F24" s="235"/>
      <c r="G24" s="235"/>
      <c r="H24" s="235"/>
      <c r="I24" s="291">
        <f t="shared" si="0"/>
        <v>0</v>
      </c>
      <c r="J24" s="104"/>
    </row>
    <row r="25" spans="1:10" ht="15">
      <c r="A25" s="204" t="s">
        <v>228</v>
      </c>
      <c r="B25" s="81" t="s">
        <v>868</v>
      </c>
      <c r="C25" s="235"/>
      <c r="D25" s="235"/>
      <c r="E25" s="235"/>
      <c r="F25" s="235"/>
      <c r="G25" s="235"/>
      <c r="H25" s="235"/>
      <c r="I25" s="291">
        <f t="shared" si="0"/>
        <v>0</v>
      </c>
      <c r="J25" s="104"/>
    </row>
    <row r="26" spans="1:10" ht="15">
      <c r="A26" s="204" t="s">
        <v>54</v>
      </c>
      <c r="B26" s="81" t="s">
        <v>869</v>
      </c>
      <c r="C26" s="235"/>
      <c r="D26" s="235"/>
      <c r="E26" s="235"/>
      <c r="F26" s="235"/>
      <c r="G26" s="235"/>
      <c r="H26" s="235"/>
      <c r="I26" s="291">
        <f t="shared" si="0"/>
        <v>0</v>
      </c>
      <c r="J26" s="104"/>
    </row>
    <row r="27" spans="1:10" ht="30">
      <c r="A27" s="204" t="s">
        <v>150</v>
      </c>
      <c r="B27" s="81" t="s">
        <v>870</v>
      </c>
      <c r="C27" s="299">
        <f aca="true" t="shared" si="5" ref="C27:H27">SUM(C28:C29)</f>
        <v>0</v>
      </c>
      <c r="D27" s="299">
        <f t="shared" si="5"/>
        <v>0</v>
      </c>
      <c r="E27" s="299">
        <f t="shared" si="5"/>
        <v>0</v>
      </c>
      <c r="F27" s="299">
        <f t="shared" si="5"/>
        <v>0</v>
      </c>
      <c r="G27" s="299">
        <f t="shared" si="5"/>
        <v>0</v>
      </c>
      <c r="H27" s="299">
        <f t="shared" si="5"/>
        <v>0</v>
      </c>
      <c r="I27" s="291">
        <f t="shared" si="0"/>
        <v>0</v>
      </c>
      <c r="J27" s="104"/>
    </row>
    <row r="28" spans="1:10" ht="15">
      <c r="A28" s="204" t="s">
        <v>973</v>
      </c>
      <c r="B28" s="81" t="s">
        <v>871</v>
      </c>
      <c r="C28" s="235"/>
      <c r="D28" s="235"/>
      <c r="E28" s="235"/>
      <c r="F28" s="235"/>
      <c r="G28" s="235"/>
      <c r="H28" s="235"/>
      <c r="I28" s="291">
        <f t="shared" si="0"/>
        <v>0</v>
      </c>
      <c r="J28" s="104"/>
    </row>
    <row r="29" spans="1:10" ht="15">
      <c r="A29" s="204" t="s">
        <v>974</v>
      </c>
      <c r="B29" s="81" t="s">
        <v>872</v>
      </c>
      <c r="C29" s="235"/>
      <c r="D29" s="235"/>
      <c r="E29" s="235"/>
      <c r="F29" s="235"/>
      <c r="G29" s="235"/>
      <c r="H29" s="235"/>
      <c r="I29" s="291">
        <f t="shared" si="0"/>
        <v>0</v>
      </c>
      <c r="J29" s="104"/>
    </row>
    <row r="30" spans="1:10" ht="30">
      <c r="A30" s="204" t="s">
        <v>151</v>
      </c>
      <c r="B30" s="81" t="s">
        <v>873</v>
      </c>
      <c r="C30" s="299">
        <f aca="true" t="shared" si="6" ref="C30:H30">SUM(C31:C32)</f>
        <v>0</v>
      </c>
      <c r="D30" s="299">
        <f t="shared" si="6"/>
        <v>0</v>
      </c>
      <c r="E30" s="299">
        <f t="shared" si="6"/>
        <v>0</v>
      </c>
      <c r="F30" s="299">
        <f t="shared" si="6"/>
        <v>0</v>
      </c>
      <c r="G30" s="299">
        <f t="shared" si="6"/>
        <v>0</v>
      </c>
      <c r="H30" s="299">
        <f t="shared" si="6"/>
        <v>0</v>
      </c>
      <c r="I30" s="291">
        <f t="shared" si="0"/>
        <v>0</v>
      </c>
      <c r="J30" s="104"/>
    </row>
    <row r="31" spans="1:10" ht="15">
      <c r="A31" s="204" t="s">
        <v>973</v>
      </c>
      <c r="B31" s="81" t="s">
        <v>874</v>
      </c>
      <c r="C31" s="235"/>
      <c r="D31" s="235"/>
      <c r="E31" s="235"/>
      <c r="F31" s="235"/>
      <c r="G31" s="235"/>
      <c r="H31" s="235"/>
      <c r="I31" s="291">
        <f t="shared" si="0"/>
        <v>0</v>
      </c>
      <c r="J31" s="104"/>
    </row>
    <row r="32" spans="1:10" ht="15">
      <c r="A32" s="204" t="s">
        <v>974</v>
      </c>
      <c r="B32" s="81" t="s">
        <v>875</v>
      </c>
      <c r="C32" s="235"/>
      <c r="D32" s="235"/>
      <c r="E32" s="235"/>
      <c r="F32" s="235"/>
      <c r="G32" s="235"/>
      <c r="H32" s="235"/>
      <c r="I32" s="291">
        <f t="shared" si="0"/>
        <v>0</v>
      </c>
      <c r="J32" s="104"/>
    </row>
    <row r="33" spans="1:10" ht="15">
      <c r="A33" s="204" t="s">
        <v>117</v>
      </c>
      <c r="B33" s="81" t="s">
        <v>876</v>
      </c>
      <c r="C33" s="235"/>
      <c r="D33" s="235"/>
      <c r="E33" s="235"/>
      <c r="F33" s="235"/>
      <c r="G33" s="235"/>
      <c r="H33" s="235"/>
      <c r="I33" s="291">
        <f t="shared" si="0"/>
        <v>0</v>
      </c>
      <c r="J33" s="104"/>
    </row>
    <row r="34" spans="1:10" ht="15">
      <c r="A34" s="203" t="s">
        <v>55</v>
      </c>
      <c r="B34" s="81" t="s">
        <v>865</v>
      </c>
      <c r="C34" s="290">
        <f aca="true" t="shared" si="7" ref="C34:H34">SUM(C18,C19,C22,C23,C26,C27,C30,C33)</f>
        <v>12012585</v>
      </c>
      <c r="D34" s="290">
        <f t="shared" si="7"/>
        <v>133172</v>
      </c>
      <c r="E34" s="290">
        <f t="shared" si="7"/>
        <v>0</v>
      </c>
      <c r="F34" s="290">
        <f t="shared" si="7"/>
        <v>0</v>
      </c>
      <c r="G34" s="290">
        <f t="shared" si="7"/>
        <v>203790</v>
      </c>
      <c r="H34" s="290">
        <f t="shared" si="7"/>
        <v>0</v>
      </c>
      <c r="I34" s="291">
        <f t="shared" si="0"/>
        <v>12349547</v>
      </c>
      <c r="J34" s="104"/>
    </row>
    <row r="35" spans="1:10" ht="15">
      <c r="A35" s="204" t="s">
        <v>126</v>
      </c>
      <c r="B35" s="81" t="s">
        <v>877</v>
      </c>
      <c r="C35" s="235"/>
      <c r="D35" s="235"/>
      <c r="E35" s="235"/>
      <c r="F35" s="235"/>
      <c r="G35" s="235"/>
      <c r="H35" s="235"/>
      <c r="I35" s="291">
        <f t="shared" si="0"/>
        <v>0</v>
      </c>
      <c r="J35" s="104"/>
    </row>
    <row r="36" spans="1:10" ht="28.5">
      <c r="A36" s="205" t="s">
        <v>56</v>
      </c>
      <c r="B36" s="81" t="s">
        <v>878</v>
      </c>
      <c r="C36" s="300">
        <f aca="true" t="shared" si="8" ref="C36:H36">SUM(C34:C35)</f>
        <v>12012585</v>
      </c>
      <c r="D36" s="300">
        <f t="shared" si="8"/>
        <v>133172</v>
      </c>
      <c r="E36" s="300">
        <f t="shared" si="8"/>
        <v>0</v>
      </c>
      <c r="F36" s="300">
        <f t="shared" si="8"/>
        <v>0</v>
      </c>
      <c r="G36" s="300">
        <f t="shared" si="8"/>
        <v>203790</v>
      </c>
      <c r="H36" s="300">
        <f t="shared" si="8"/>
        <v>0</v>
      </c>
      <c r="I36" s="291">
        <f t="shared" si="0"/>
        <v>12349547</v>
      </c>
      <c r="J36" s="104"/>
    </row>
    <row r="37" spans="2:10" ht="15">
      <c r="B37" s="206"/>
      <c r="J37" s="104"/>
    </row>
    <row r="38" spans="2:10" ht="15">
      <c r="B38" s="206"/>
      <c r="J38" s="110"/>
    </row>
    <row r="39" spans="1:10" ht="39" customHeight="1">
      <c r="A39" s="638" t="s">
        <v>1437</v>
      </c>
      <c r="B39" s="639"/>
      <c r="C39" s="639"/>
      <c r="D39" s="639"/>
      <c r="E39" s="639"/>
      <c r="F39" s="639"/>
      <c r="G39" s="639"/>
      <c r="H39" s="639"/>
      <c r="I39" s="639"/>
      <c r="J39" s="110"/>
    </row>
    <row r="40" spans="1:10" ht="15">
      <c r="A40" s="281"/>
      <c r="B40" s="281"/>
      <c r="C40" s="281"/>
      <c r="D40" s="281"/>
      <c r="E40" s="281"/>
      <c r="F40" s="281"/>
      <c r="G40" s="281"/>
      <c r="H40" s="281"/>
      <c r="I40" s="208"/>
      <c r="J40" s="104"/>
    </row>
    <row r="41" spans="1:10" ht="15">
      <c r="A41" s="281"/>
      <c r="B41" s="281"/>
      <c r="C41" s="281"/>
      <c r="D41" s="281"/>
      <c r="E41" s="281"/>
      <c r="F41" s="281"/>
      <c r="G41" s="281"/>
      <c r="H41" s="281"/>
      <c r="I41" s="208"/>
      <c r="J41" s="104"/>
    </row>
    <row r="42" ht="40.5" customHeight="1">
      <c r="J42" s="104"/>
    </row>
    <row r="43" spans="1:10" ht="15">
      <c r="A43" s="207"/>
      <c r="B43" s="206"/>
      <c r="C43" s="207"/>
      <c r="D43" s="207"/>
      <c r="E43" s="207"/>
      <c r="F43" s="207"/>
      <c r="G43" s="207"/>
      <c r="H43" s="207"/>
      <c r="I43" s="207"/>
      <c r="J43" s="104"/>
    </row>
    <row r="44" spans="1:10" ht="15">
      <c r="A44" s="207"/>
      <c r="B44" s="206"/>
      <c r="C44" s="207"/>
      <c r="D44" s="207"/>
      <c r="E44" s="207"/>
      <c r="F44" s="207"/>
      <c r="G44" s="207"/>
      <c r="H44" s="207"/>
      <c r="I44" s="207"/>
      <c r="J44" s="104"/>
    </row>
    <row r="45" spans="1:10" ht="15">
      <c r="A45" s="207"/>
      <c r="B45" s="206"/>
      <c r="C45" s="207"/>
      <c r="D45" s="207"/>
      <c r="E45" s="207"/>
      <c r="F45" s="207"/>
      <c r="G45" s="207"/>
      <c r="H45" s="207"/>
      <c r="I45" s="207"/>
      <c r="J45" s="104"/>
    </row>
    <row r="46" spans="1:10" ht="15">
      <c r="A46" s="207"/>
      <c r="B46" s="37"/>
      <c r="C46" s="207"/>
      <c r="D46" s="207"/>
      <c r="E46" s="207"/>
      <c r="F46" s="207"/>
      <c r="G46" s="207"/>
      <c r="H46" s="207"/>
      <c r="I46" s="207"/>
      <c r="J46" s="104"/>
    </row>
    <row r="47" spans="1:10" ht="15">
      <c r="A47" s="207"/>
      <c r="C47" s="207"/>
      <c r="D47" s="207"/>
      <c r="E47" s="207"/>
      <c r="F47" s="207"/>
      <c r="G47" s="207"/>
      <c r="H47" s="207"/>
      <c r="I47" s="207"/>
      <c r="J47" s="104"/>
    </row>
    <row r="48" spans="1:10" ht="15">
      <c r="A48" s="207"/>
      <c r="C48" s="207"/>
      <c r="D48" s="207"/>
      <c r="E48" s="207"/>
      <c r="F48" s="207"/>
      <c r="G48" s="207"/>
      <c r="H48" s="207"/>
      <c r="I48" s="207"/>
      <c r="J48" s="104"/>
    </row>
    <row r="49" spans="1:10" ht="15">
      <c r="A49" s="207"/>
      <c r="C49" s="207"/>
      <c r="D49" s="207"/>
      <c r="E49" s="207"/>
      <c r="F49" s="207"/>
      <c r="G49" s="207"/>
      <c r="H49" s="207"/>
      <c r="I49" s="207"/>
      <c r="J49" s="104"/>
    </row>
    <row r="50" spans="1:10" ht="15">
      <c r="A50" s="207"/>
      <c r="B50" s="38"/>
      <c r="C50" s="207"/>
      <c r="D50" s="207"/>
      <c r="E50" s="207"/>
      <c r="F50" s="207"/>
      <c r="G50" s="207"/>
      <c r="H50" s="207"/>
      <c r="I50" s="207"/>
      <c r="J50" s="104"/>
    </row>
    <row r="51" spans="1:10" ht="15">
      <c r="A51" s="207"/>
      <c r="C51" s="207"/>
      <c r="D51" s="207"/>
      <c r="E51" s="207"/>
      <c r="F51" s="207"/>
      <c r="G51" s="207"/>
      <c r="H51" s="207"/>
      <c r="I51" s="207"/>
      <c r="J51" s="104"/>
    </row>
    <row r="52" spans="1:10" ht="15">
      <c r="A52" s="207"/>
      <c r="B52" s="38"/>
      <c r="C52" s="207"/>
      <c r="D52" s="207"/>
      <c r="E52" s="207"/>
      <c r="F52" s="207"/>
      <c r="G52" s="207"/>
      <c r="H52" s="207"/>
      <c r="I52" s="207"/>
      <c r="J52" s="104"/>
    </row>
    <row r="53" spans="1:10" ht="15">
      <c r="A53" s="207"/>
      <c r="B53" s="38"/>
      <c r="C53" s="207"/>
      <c r="D53" s="207"/>
      <c r="E53" s="207"/>
      <c r="F53" s="207"/>
      <c r="G53" s="207"/>
      <c r="H53" s="207"/>
      <c r="I53" s="207"/>
      <c r="J53" s="104"/>
    </row>
    <row r="54" spans="1:10" ht="15">
      <c r="A54" s="207"/>
      <c r="B54" s="38"/>
      <c r="C54" s="207"/>
      <c r="D54" s="207"/>
      <c r="E54" s="207"/>
      <c r="F54" s="207"/>
      <c r="G54" s="207"/>
      <c r="H54" s="207"/>
      <c r="I54" s="207"/>
      <c r="J54" s="104"/>
    </row>
    <row r="55" spans="1:10" ht="15">
      <c r="A55" s="207"/>
      <c r="B55" s="38"/>
      <c r="C55" s="207"/>
      <c r="D55" s="207"/>
      <c r="E55" s="207"/>
      <c r="F55" s="207"/>
      <c r="G55" s="207"/>
      <c r="H55" s="207"/>
      <c r="I55" s="207"/>
      <c r="J55" s="104"/>
    </row>
    <row r="56" spans="1:10" ht="15">
      <c r="A56" s="207"/>
      <c r="B56" s="38"/>
      <c r="C56" s="207"/>
      <c r="D56" s="207"/>
      <c r="E56" s="207"/>
      <c r="F56" s="207"/>
      <c r="G56" s="207"/>
      <c r="H56" s="207"/>
      <c r="I56" s="207"/>
      <c r="J56" s="104"/>
    </row>
    <row r="57" spans="1:10" ht="15">
      <c r="A57" s="207"/>
      <c r="B57" s="38"/>
      <c r="C57" s="207"/>
      <c r="D57" s="207"/>
      <c r="E57" s="207"/>
      <c r="F57" s="207"/>
      <c r="G57" s="207"/>
      <c r="H57" s="207"/>
      <c r="I57" s="207"/>
      <c r="J57" s="104"/>
    </row>
    <row r="58" spans="1:10" ht="15">
      <c r="A58" s="207"/>
      <c r="B58" s="38"/>
      <c r="C58" s="207"/>
      <c r="D58" s="207"/>
      <c r="E58" s="207"/>
      <c r="F58" s="207"/>
      <c r="G58" s="207"/>
      <c r="H58" s="207"/>
      <c r="I58" s="207"/>
      <c r="J58" s="104"/>
    </row>
    <row r="59" spans="1:10" ht="15">
      <c r="A59" s="207"/>
      <c r="B59" s="38"/>
      <c r="C59" s="207"/>
      <c r="D59" s="207"/>
      <c r="E59" s="207"/>
      <c r="F59" s="207"/>
      <c r="G59" s="207"/>
      <c r="H59" s="207"/>
      <c r="I59" s="207"/>
      <c r="J59" s="104"/>
    </row>
    <row r="60" spans="1:10" ht="15">
      <c r="A60" s="207"/>
      <c r="B60" s="39"/>
      <c r="C60" s="207"/>
      <c r="D60" s="207"/>
      <c r="E60" s="207"/>
      <c r="F60" s="207"/>
      <c r="G60" s="207"/>
      <c r="H60" s="207"/>
      <c r="I60" s="207"/>
      <c r="J60" s="104"/>
    </row>
    <row r="61" spans="1:10" ht="15">
      <c r="A61" s="207"/>
      <c r="B61" s="39"/>
      <c r="C61" s="207"/>
      <c r="D61" s="207"/>
      <c r="E61" s="207"/>
      <c r="F61" s="207"/>
      <c r="G61" s="207"/>
      <c r="H61" s="207"/>
      <c r="I61" s="207"/>
      <c r="J61" s="104"/>
    </row>
    <row r="62" spans="1:10" ht="15">
      <c r="A62" s="207"/>
      <c r="B62" s="37"/>
      <c r="C62" s="207"/>
      <c r="D62" s="207"/>
      <c r="E62" s="207"/>
      <c r="F62" s="207"/>
      <c r="G62" s="207"/>
      <c r="H62" s="207"/>
      <c r="I62" s="207"/>
      <c r="J62" s="104"/>
    </row>
    <row r="63" spans="1:10" ht="15">
      <c r="A63" s="207"/>
      <c r="B63" s="37"/>
      <c r="C63" s="207"/>
      <c r="D63" s="207"/>
      <c r="E63" s="207"/>
      <c r="F63" s="207"/>
      <c r="G63" s="207"/>
      <c r="H63" s="207"/>
      <c r="I63" s="207"/>
      <c r="J63" s="104"/>
    </row>
    <row r="64" spans="1:10" ht="15">
      <c r="A64" s="207"/>
      <c r="B64" s="37"/>
      <c r="C64" s="207"/>
      <c r="D64" s="207"/>
      <c r="E64" s="207"/>
      <c r="F64" s="207"/>
      <c r="G64" s="207"/>
      <c r="H64" s="207"/>
      <c r="I64" s="207"/>
      <c r="J64" s="104"/>
    </row>
    <row r="65" spans="1:10" ht="15">
      <c r="A65" s="207"/>
      <c r="B65" s="37"/>
      <c r="C65" s="207"/>
      <c r="D65" s="207"/>
      <c r="E65" s="207"/>
      <c r="F65" s="207"/>
      <c r="G65" s="207"/>
      <c r="H65" s="207"/>
      <c r="I65" s="207"/>
      <c r="J65" s="104"/>
    </row>
    <row r="66" spans="1:10" ht="15">
      <c r="A66" s="207"/>
      <c r="B66" s="37"/>
      <c r="C66" s="207"/>
      <c r="D66" s="207"/>
      <c r="E66" s="207"/>
      <c r="F66" s="207"/>
      <c r="G66" s="207"/>
      <c r="H66" s="207"/>
      <c r="I66" s="207"/>
      <c r="J66" s="104"/>
    </row>
    <row r="67" spans="1:10" ht="15">
      <c r="A67" s="207"/>
      <c r="B67" s="37"/>
      <c r="C67" s="207"/>
      <c r="D67" s="207"/>
      <c r="E67" s="207"/>
      <c r="F67" s="207"/>
      <c r="G67" s="207"/>
      <c r="H67" s="207"/>
      <c r="I67" s="207"/>
      <c r="J67" s="104"/>
    </row>
    <row r="68" spans="1:10" ht="15">
      <c r="A68" s="207"/>
      <c r="B68" s="37"/>
      <c r="C68" s="207"/>
      <c r="D68" s="207"/>
      <c r="E68" s="207"/>
      <c r="F68" s="207"/>
      <c r="G68" s="207"/>
      <c r="H68" s="207"/>
      <c r="I68" s="207"/>
      <c r="J68" s="104"/>
    </row>
    <row r="69" spans="1:10" ht="15">
      <c r="A69" s="207"/>
      <c r="B69" s="37"/>
      <c r="C69" s="207"/>
      <c r="D69" s="207"/>
      <c r="E69" s="207"/>
      <c r="F69" s="207"/>
      <c r="G69" s="207"/>
      <c r="H69" s="207"/>
      <c r="I69" s="207"/>
      <c r="J69" s="104"/>
    </row>
    <row r="70" spans="1:10" ht="15">
      <c r="A70" s="207"/>
      <c r="B70" s="37"/>
      <c r="C70" s="207"/>
      <c r="D70" s="207"/>
      <c r="E70" s="207"/>
      <c r="F70" s="207"/>
      <c r="G70" s="207"/>
      <c r="H70" s="207"/>
      <c r="I70" s="207"/>
      <c r="J70" s="104"/>
    </row>
    <row r="71" spans="1:10" ht="15">
      <c r="A71" s="207"/>
      <c r="B71" s="37"/>
      <c r="C71" s="207"/>
      <c r="D71" s="207"/>
      <c r="E71" s="207"/>
      <c r="F71" s="207"/>
      <c r="G71" s="207"/>
      <c r="H71" s="207"/>
      <c r="I71" s="207"/>
      <c r="J71" s="104"/>
    </row>
    <row r="72" spans="1:10" ht="15">
      <c r="A72" s="207"/>
      <c r="B72" s="37"/>
      <c r="C72" s="207"/>
      <c r="D72" s="207"/>
      <c r="E72" s="207"/>
      <c r="F72" s="207"/>
      <c r="G72" s="207"/>
      <c r="H72" s="207"/>
      <c r="I72" s="207"/>
      <c r="J72" s="104"/>
    </row>
    <row r="73" spans="1:10" ht="15">
      <c r="A73" s="207"/>
      <c r="C73" s="207"/>
      <c r="D73" s="207"/>
      <c r="E73" s="207"/>
      <c r="F73" s="207"/>
      <c r="G73" s="207"/>
      <c r="H73" s="207"/>
      <c r="I73" s="207"/>
      <c r="J73" s="104"/>
    </row>
    <row r="74" spans="1:10" ht="15">
      <c r="A74" s="207"/>
      <c r="C74" s="207"/>
      <c r="D74" s="207"/>
      <c r="E74" s="207"/>
      <c r="F74" s="207"/>
      <c r="G74" s="207"/>
      <c r="H74" s="207"/>
      <c r="I74" s="207"/>
      <c r="J74" s="104"/>
    </row>
    <row r="75" spans="1:10" ht="15">
      <c r="A75" s="207"/>
      <c r="C75" s="207"/>
      <c r="D75" s="207"/>
      <c r="E75" s="207"/>
      <c r="F75" s="207"/>
      <c r="G75" s="207"/>
      <c r="H75" s="207"/>
      <c r="I75" s="207"/>
      <c r="J75" s="104"/>
    </row>
    <row r="76" spans="1:10" ht="15">
      <c r="A76" s="207"/>
      <c r="C76" s="207"/>
      <c r="D76" s="207"/>
      <c r="E76" s="207"/>
      <c r="F76" s="207"/>
      <c r="G76" s="207"/>
      <c r="H76" s="207"/>
      <c r="I76" s="207"/>
      <c r="J76" s="104"/>
    </row>
    <row r="77" spans="1:10" ht="15">
      <c r="A77" s="207"/>
      <c r="C77" s="207"/>
      <c r="D77" s="207"/>
      <c r="E77" s="207"/>
      <c r="F77" s="207"/>
      <c r="G77" s="207"/>
      <c r="H77" s="207"/>
      <c r="I77" s="207"/>
      <c r="J77" s="104"/>
    </row>
    <row r="78" spans="1:10" ht="15">
      <c r="A78" s="207"/>
      <c r="C78" s="207"/>
      <c r="D78" s="207"/>
      <c r="E78" s="207"/>
      <c r="F78" s="207"/>
      <c r="G78" s="207"/>
      <c r="H78" s="207"/>
      <c r="I78" s="207"/>
      <c r="J78" s="104"/>
    </row>
    <row r="79" spans="1:10" ht="15">
      <c r="A79" s="207"/>
      <c r="C79" s="207"/>
      <c r="D79" s="207"/>
      <c r="E79" s="207"/>
      <c r="F79" s="207"/>
      <c r="G79" s="207"/>
      <c r="H79" s="207"/>
      <c r="I79" s="207"/>
      <c r="J79" s="104"/>
    </row>
    <row r="80" spans="1:10" ht="15">
      <c r="A80" s="207"/>
      <c r="C80" s="207"/>
      <c r="D80" s="207"/>
      <c r="E80" s="207"/>
      <c r="F80" s="207"/>
      <c r="G80" s="207"/>
      <c r="H80" s="207"/>
      <c r="I80" s="207"/>
      <c r="J80" s="104"/>
    </row>
    <row r="81" spans="1:10" ht="15">
      <c r="A81" s="207"/>
      <c r="C81" s="207"/>
      <c r="D81" s="207"/>
      <c r="E81" s="207"/>
      <c r="F81" s="207"/>
      <c r="G81" s="207"/>
      <c r="H81" s="207"/>
      <c r="I81" s="207"/>
      <c r="J81" s="104"/>
    </row>
    <row r="82" spans="1:10" ht="15">
      <c r="A82" s="207"/>
      <c r="C82" s="207"/>
      <c r="D82" s="207"/>
      <c r="E82" s="207"/>
      <c r="F82" s="207"/>
      <c r="G82" s="207"/>
      <c r="H82" s="207"/>
      <c r="I82" s="207"/>
      <c r="J82" s="104"/>
    </row>
    <row r="83" spans="1:10" ht="15">
      <c r="A83" s="207"/>
      <c r="C83" s="207"/>
      <c r="D83" s="207"/>
      <c r="E83" s="207"/>
      <c r="F83" s="207"/>
      <c r="G83" s="207"/>
      <c r="H83" s="207"/>
      <c r="I83" s="207"/>
      <c r="J83" s="104"/>
    </row>
    <row r="84" spans="1:10" ht="15">
      <c r="A84" s="207"/>
      <c r="C84" s="207"/>
      <c r="D84" s="207"/>
      <c r="E84" s="207"/>
      <c r="F84" s="207"/>
      <c r="G84" s="207"/>
      <c r="H84" s="207"/>
      <c r="I84" s="207"/>
      <c r="J84" s="104"/>
    </row>
    <row r="85" spans="1:10" ht="15">
      <c r="A85" s="207"/>
      <c r="C85" s="207"/>
      <c r="D85" s="207"/>
      <c r="E85" s="207"/>
      <c r="F85" s="207"/>
      <c r="G85" s="207"/>
      <c r="H85" s="207"/>
      <c r="I85" s="207"/>
      <c r="J85" s="104"/>
    </row>
    <row r="86" spans="1:10" ht="15">
      <c r="A86" s="207"/>
      <c r="C86" s="207"/>
      <c r="D86" s="207"/>
      <c r="E86" s="207"/>
      <c r="F86" s="207"/>
      <c r="G86" s="207"/>
      <c r="H86" s="207"/>
      <c r="I86" s="207"/>
      <c r="J86" s="104"/>
    </row>
    <row r="87" spans="1:10" ht="15">
      <c r="A87" s="207"/>
      <c r="C87" s="207"/>
      <c r="D87" s="207"/>
      <c r="E87" s="207"/>
      <c r="F87" s="207"/>
      <c r="G87" s="207"/>
      <c r="H87" s="207"/>
      <c r="I87" s="207"/>
      <c r="J87" s="104"/>
    </row>
    <row r="88" spans="1:10" ht="15">
      <c r="A88" s="207"/>
      <c r="C88" s="207"/>
      <c r="D88" s="207"/>
      <c r="E88" s="207"/>
      <c r="F88" s="207"/>
      <c r="G88" s="207"/>
      <c r="H88" s="207"/>
      <c r="I88" s="207"/>
      <c r="J88" s="104"/>
    </row>
    <row r="89" spans="1:10" ht="15">
      <c r="A89" s="207"/>
      <c r="C89" s="207"/>
      <c r="D89" s="207"/>
      <c r="E89" s="207"/>
      <c r="F89" s="207"/>
      <c r="G89" s="207"/>
      <c r="H89" s="207"/>
      <c r="I89" s="207"/>
      <c r="J89" s="104"/>
    </row>
    <row r="90" spans="1:10" ht="15">
      <c r="A90" s="207"/>
      <c r="C90" s="207"/>
      <c r="D90" s="207"/>
      <c r="E90" s="207"/>
      <c r="F90" s="207"/>
      <c r="G90" s="207"/>
      <c r="H90" s="207"/>
      <c r="I90" s="207"/>
      <c r="J90" s="104"/>
    </row>
    <row r="91" spans="1:10" ht="15">
      <c r="A91" s="207"/>
      <c r="C91" s="207"/>
      <c r="D91" s="207"/>
      <c r="E91" s="207"/>
      <c r="F91" s="207"/>
      <c r="G91" s="207"/>
      <c r="H91" s="207"/>
      <c r="I91" s="207"/>
      <c r="J91" s="104"/>
    </row>
    <row r="92" spans="1:10" ht="15">
      <c r="A92" s="207"/>
      <c r="C92" s="207"/>
      <c r="D92" s="207"/>
      <c r="E92" s="207"/>
      <c r="F92" s="207"/>
      <c r="G92" s="207"/>
      <c r="H92" s="207"/>
      <c r="I92" s="207"/>
      <c r="J92" s="104"/>
    </row>
    <row r="93" spans="1:10" ht="15">
      <c r="A93" s="207"/>
      <c r="C93" s="207"/>
      <c r="D93" s="207"/>
      <c r="E93" s="207"/>
      <c r="F93" s="207"/>
      <c r="G93" s="207"/>
      <c r="H93" s="207"/>
      <c r="I93" s="207"/>
      <c r="J93" s="104"/>
    </row>
    <row r="94" spans="1:10" ht="15">
      <c r="A94" s="207"/>
      <c r="C94" s="207"/>
      <c r="D94" s="207"/>
      <c r="E94" s="207"/>
      <c r="F94" s="207"/>
      <c r="G94" s="207"/>
      <c r="H94" s="207"/>
      <c r="I94" s="207"/>
      <c r="J94" s="104"/>
    </row>
    <row r="95" spans="1:10" ht="15">
      <c r="A95" s="207"/>
      <c r="C95" s="207"/>
      <c r="D95" s="207"/>
      <c r="E95" s="207"/>
      <c r="F95" s="207"/>
      <c r="G95" s="207"/>
      <c r="H95" s="207"/>
      <c r="I95" s="207"/>
      <c r="J95" s="104"/>
    </row>
    <row r="96" spans="1:10" ht="15">
      <c r="A96" s="207"/>
      <c r="C96" s="207"/>
      <c r="D96" s="207"/>
      <c r="E96" s="207"/>
      <c r="F96" s="207"/>
      <c r="G96" s="207"/>
      <c r="H96" s="207"/>
      <c r="I96" s="207"/>
      <c r="J96" s="104"/>
    </row>
    <row r="97" spans="1:10" ht="15">
      <c r="A97" s="207"/>
      <c r="C97" s="207"/>
      <c r="D97" s="207"/>
      <c r="E97" s="207"/>
      <c r="F97" s="207"/>
      <c r="G97" s="207"/>
      <c r="H97" s="207"/>
      <c r="I97" s="207"/>
      <c r="J97" s="104"/>
    </row>
    <row r="98" spans="1:10" ht="15">
      <c r="A98" s="207"/>
      <c r="C98" s="207"/>
      <c r="D98" s="207"/>
      <c r="E98" s="207"/>
      <c r="F98" s="207"/>
      <c r="G98" s="207"/>
      <c r="H98" s="207"/>
      <c r="I98" s="207"/>
      <c r="J98" s="104"/>
    </row>
    <row r="99" spans="1:10" ht="15">
      <c r="A99" s="207"/>
      <c r="C99" s="207"/>
      <c r="D99" s="207"/>
      <c r="E99" s="207"/>
      <c r="F99" s="207"/>
      <c r="G99" s="207"/>
      <c r="H99" s="207"/>
      <c r="I99" s="207"/>
      <c r="J99" s="104"/>
    </row>
    <row r="100" spans="1:10" ht="15">
      <c r="A100" s="207"/>
      <c r="C100" s="207"/>
      <c r="D100" s="207"/>
      <c r="E100" s="207"/>
      <c r="F100" s="207"/>
      <c r="G100" s="207"/>
      <c r="H100" s="207"/>
      <c r="I100" s="207"/>
      <c r="J100" s="104"/>
    </row>
    <row r="101" spans="1:10" ht="15">
      <c r="A101" s="207"/>
      <c r="C101" s="207"/>
      <c r="D101" s="207"/>
      <c r="E101" s="207"/>
      <c r="F101" s="207"/>
      <c r="G101" s="207"/>
      <c r="H101" s="207"/>
      <c r="I101" s="207"/>
      <c r="J101" s="104"/>
    </row>
    <row r="102" spans="1:10" ht="15">
      <c r="A102" s="207"/>
      <c r="C102" s="207"/>
      <c r="D102" s="207"/>
      <c r="E102" s="207"/>
      <c r="F102" s="207"/>
      <c r="G102" s="207"/>
      <c r="H102" s="207"/>
      <c r="I102" s="207"/>
      <c r="J102" s="104"/>
    </row>
    <row r="103" spans="1:10" ht="15">
      <c r="A103" s="207"/>
      <c r="C103" s="207"/>
      <c r="D103" s="207"/>
      <c r="E103" s="207"/>
      <c r="F103" s="207"/>
      <c r="G103" s="207"/>
      <c r="H103" s="207"/>
      <c r="I103" s="207"/>
      <c r="J103" s="104"/>
    </row>
    <row r="104" spans="1:10" ht="15">
      <c r="A104" s="207"/>
      <c r="C104" s="207"/>
      <c r="D104" s="207"/>
      <c r="E104" s="207"/>
      <c r="F104" s="207"/>
      <c r="G104" s="207"/>
      <c r="H104" s="207"/>
      <c r="I104" s="207"/>
      <c r="J104" s="104"/>
    </row>
    <row r="105" spans="1:10" ht="15">
      <c r="A105" s="207"/>
      <c r="C105" s="207"/>
      <c r="D105" s="207"/>
      <c r="E105" s="207"/>
      <c r="F105" s="207"/>
      <c r="G105" s="207"/>
      <c r="H105" s="207"/>
      <c r="I105" s="207"/>
      <c r="J105" s="104"/>
    </row>
    <row r="106" spans="1:10" ht="15">
      <c r="A106" s="207"/>
      <c r="C106" s="207"/>
      <c r="D106" s="207"/>
      <c r="E106" s="207"/>
      <c r="F106" s="207"/>
      <c r="G106" s="207"/>
      <c r="H106" s="207"/>
      <c r="I106" s="207"/>
      <c r="J106" s="104"/>
    </row>
    <row r="107" spans="1:10" ht="15">
      <c r="A107" s="207"/>
      <c r="C107" s="207"/>
      <c r="D107" s="207"/>
      <c r="E107" s="207"/>
      <c r="F107" s="207"/>
      <c r="G107" s="207"/>
      <c r="H107" s="207"/>
      <c r="I107" s="207"/>
      <c r="J107" s="104"/>
    </row>
    <row r="108" spans="1:10" ht="15">
      <c r="A108" s="207"/>
      <c r="C108" s="207"/>
      <c r="D108" s="207"/>
      <c r="E108" s="207"/>
      <c r="F108" s="207"/>
      <c r="G108" s="207"/>
      <c r="H108" s="207"/>
      <c r="I108" s="207"/>
      <c r="J108" s="104"/>
    </row>
    <row r="109" spans="1:10" ht="15">
      <c r="A109" s="207"/>
      <c r="C109" s="207"/>
      <c r="D109" s="207"/>
      <c r="E109" s="207"/>
      <c r="F109" s="207"/>
      <c r="G109" s="207"/>
      <c r="H109" s="207"/>
      <c r="I109" s="207"/>
      <c r="J109" s="104"/>
    </row>
    <row r="110" spans="1:10" ht="15">
      <c r="A110" s="207"/>
      <c r="C110" s="207"/>
      <c r="D110" s="207"/>
      <c r="E110" s="207"/>
      <c r="F110" s="207"/>
      <c r="G110" s="207"/>
      <c r="H110" s="207"/>
      <c r="I110" s="207"/>
      <c r="J110" s="104"/>
    </row>
    <row r="111" spans="1:10" ht="15">
      <c r="A111" s="207"/>
      <c r="C111" s="207"/>
      <c r="D111" s="207"/>
      <c r="E111" s="207"/>
      <c r="F111" s="207"/>
      <c r="G111" s="207"/>
      <c r="H111" s="207"/>
      <c r="I111" s="207"/>
      <c r="J111" s="104"/>
    </row>
    <row r="112" spans="1:10" ht="15">
      <c r="A112" s="207"/>
      <c r="C112" s="207"/>
      <c r="D112" s="207"/>
      <c r="E112" s="207"/>
      <c r="F112" s="207"/>
      <c r="G112" s="207"/>
      <c r="H112" s="207"/>
      <c r="I112" s="207"/>
      <c r="J112" s="104"/>
    </row>
    <row r="113" spans="1:10" ht="15">
      <c r="A113" s="207"/>
      <c r="C113" s="207"/>
      <c r="D113" s="207"/>
      <c r="E113" s="207"/>
      <c r="F113" s="207"/>
      <c r="G113" s="207"/>
      <c r="H113" s="207"/>
      <c r="I113" s="207"/>
      <c r="J113" s="104"/>
    </row>
    <row r="114" spans="1:10" ht="15">
      <c r="A114" s="207"/>
      <c r="C114" s="207"/>
      <c r="D114" s="207"/>
      <c r="E114" s="207"/>
      <c r="F114" s="207"/>
      <c r="G114" s="207"/>
      <c r="H114" s="207"/>
      <c r="I114" s="207"/>
      <c r="J114" s="104"/>
    </row>
    <row r="115" spans="1:10" ht="15">
      <c r="A115" s="207"/>
      <c r="C115" s="207"/>
      <c r="D115" s="207"/>
      <c r="E115" s="207"/>
      <c r="F115" s="207"/>
      <c r="G115" s="207"/>
      <c r="H115" s="207"/>
      <c r="I115" s="207"/>
      <c r="J115" s="104"/>
    </row>
    <row r="116" spans="1:10" ht="15">
      <c r="A116" s="207"/>
      <c r="C116" s="207"/>
      <c r="D116" s="207"/>
      <c r="E116" s="207"/>
      <c r="F116" s="207"/>
      <c r="G116" s="207"/>
      <c r="H116" s="207"/>
      <c r="I116" s="207"/>
      <c r="J116" s="104"/>
    </row>
    <row r="117" spans="1:10" ht="15">
      <c r="A117" s="207"/>
      <c r="C117" s="207"/>
      <c r="D117" s="207"/>
      <c r="E117" s="207"/>
      <c r="F117" s="207"/>
      <c r="G117" s="207"/>
      <c r="H117" s="207"/>
      <c r="I117" s="207"/>
      <c r="J117" s="104"/>
    </row>
    <row r="118" spans="1:10" ht="15">
      <c r="A118" s="207"/>
      <c r="C118" s="207"/>
      <c r="D118" s="207"/>
      <c r="E118" s="207"/>
      <c r="F118" s="207"/>
      <c r="G118" s="207"/>
      <c r="H118" s="207"/>
      <c r="I118" s="207"/>
      <c r="J118" s="104"/>
    </row>
    <row r="119" spans="1:10" ht="15">
      <c r="A119" s="207"/>
      <c r="C119" s="207"/>
      <c r="D119" s="207"/>
      <c r="E119" s="207"/>
      <c r="F119" s="207"/>
      <c r="G119" s="207"/>
      <c r="H119" s="207"/>
      <c r="I119" s="207"/>
      <c r="J119" s="104"/>
    </row>
    <row r="120" spans="1:10" ht="15">
      <c r="A120" s="207"/>
      <c r="C120" s="207"/>
      <c r="D120" s="207"/>
      <c r="E120" s="207"/>
      <c r="F120" s="207"/>
      <c r="G120" s="207"/>
      <c r="H120" s="207"/>
      <c r="I120" s="207"/>
      <c r="J120" s="104"/>
    </row>
    <row r="121" spans="1:10" ht="15">
      <c r="A121" s="207"/>
      <c r="C121" s="207"/>
      <c r="D121" s="207"/>
      <c r="E121" s="207"/>
      <c r="F121" s="207"/>
      <c r="G121" s="207"/>
      <c r="H121" s="207"/>
      <c r="I121" s="207"/>
      <c r="J121" s="104"/>
    </row>
    <row r="122" spans="1:10" ht="15">
      <c r="A122" s="207"/>
      <c r="C122" s="207"/>
      <c r="D122" s="207"/>
      <c r="E122" s="207"/>
      <c r="F122" s="207"/>
      <c r="G122" s="207"/>
      <c r="H122" s="207"/>
      <c r="I122" s="207"/>
      <c r="J122" s="104"/>
    </row>
    <row r="123" spans="1:10" ht="15">
      <c r="A123" s="207"/>
      <c r="C123" s="207"/>
      <c r="D123" s="207"/>
      <c r="E123" s="207"/>
      <c r="F123" s="207"/>
      <c r="G123" s="207"/>
      <c r="H123" s="207"/>
      <c r="I123" s="207"/>
      <c r="J123" s="104"/>
    </row>
    <row r="124" spans="1:10" ht="15">
      <c r="A124" s="207"/>
      <c r="C124" s="207"/>
      <c r="D124" s="207"/>
      <c r="E124" s="207"/>
      <c r="F124" s="207"/>
      <c r="G124" s="207"/>
      <c r="H124" s="207"/>
      <c r="I124" s="207"/>
      <c r="J124" s="104"/>
    </row>
    <row r="125" spans="1:10" ht="15">
      <c r="A125" s="207"/>
      <c r="C125" s="207"/>
      <c r="D125" s="207"/>
      <c r="E125" s="207"/>
      <c r="F125" s="207"/>
      <c r="G125" s="207"/>
      <c r="H125" s="207"/>
      <c r="I125" s="207"/>
      <c r="J125" s="104"/>
    </row>
    <row r="126" spans="1:10" ht="15">
      <c r="A126" s="207"/>
      <c r="C126" s="207"/>
      <c r="D126" s="207"/>
      <c r="E126" s="207"/>
      <c r="F126" s="207"/>
      <c r="G126" s="207"/>
      <c r="H126" s="207"/>
      <c r="I126" s="207"/>
      <c r="J126" s="104"/>
    </row>
    <row r="127" spans="1:10" ht="15">
      <c r="A127" s="207"/>
      <c r="C127" s="207"/>
      <c r="D127" s="207"/>
      <c r="E127" s="207"/>
      <c r="F127" s="207"/>
      <c r="G127" s="207"/>
      <c r="H127" s="207"/>
      <c r="I127" s="207"/>
      <c r="J127" s="104"/>
    </row>
    <row r="128" spans="1:10" ht="15">
      <c r="A128" s="207"/>
      <c r="C128" s="207"/>
      <c r="D128" s="207"/>
      <c r="E128" s="207"/>
      <c r="F128" s="207"/>
      <c r="G128" s="207"/>
      <c r="H128" s="207"/>
      <c r="I128" s="207"/>
      <c r="J128" s="104"/>
    </row>
    <row r="129" spans="1:10" ht="15">
      <c r="A129" s="207"/>
      <c r="C129" s="207"/>
      <c r="D129" s="207"/>
      <c r="E129" s="207"/>
      <c r="F129" s="207"/>
      <c r="G129" s="207"/>
      <c r="H129" s="207"/>
      <c r="I129" s="207"/>
      <c r="J129" s="104"/>
    </row>
    <row r="130" spans="1:10" ht="15">
      <c r="A130" s="207"/>
      <c r="C130" s="207"/>
      <c r="D130" s="207"/>
      <c r="E130" s="207"/>
      <c r="F130" s="207"/>
      <c r="G130" s="207"/>
      <c r="H130" s="207"/>
      <c r="I130" s="207"/>
      <c r="J130" s="104"/>
    </row>
    <row r="131" spans="1:10" ht="15">
      <c r="A131" s="207"/>
      <c r="C131" s="207"/>
      <c r="D131" s="207"/>
      <c r="E131" s="207"/>
      <c r="F131" s="207"/>
      <c r="G131" s="207"/>
      <c r="H131" s="207"/>
      <c r="I131" s="207"/>
      <c r="J131" s="104"/>
    </row>
    <row r="132" spans="1:10" ht="15">
      <c r="A132" s="207"/>
      <c r="C132" s="207"/>
      <c r="D132" s="207"/>
      <c r="E132" s="207"/>
      <c r="F132" s="207"/>
      <c r="G132" s="207"/>
      <c r="H132" s="207"/>
      <c r="I132" s="207"/>
      <c r="J132" s="104"/>
    </row>
    <row r="133" spans="1:10" ht="15">
      <c r="A133" s="207"/>
      <c r="C133" s="207"/>
      <c r="D133" s="207"/>
      <c r="E133" s="207"/>
      <c r="F133" s="207"/>
      <c r="G133" s="207"/>
      <c r="H133" s="207"/>
      <c r="I133" s="207"/>
      <c r="J133" s="104"/>
    </row>
    <row r="134" spans="1:10" ht="15">
      <c r="A134" s="207"/>
      <c r="C134" s="207"/>
      <c r="D134" s="207"/>
      <c r="E134" s="207"/>
      <c r="F134" s="207"/>
      <c r="G134" s="207"/>
      <c r="H134" s="207"/>
      <c r="I134" s="207"/>
      <c r="J134" s="104"/>
    </row>
    <row r="135" spans="1:10" ht="15">
      <c r="A135" s="207"/>
      <c r="C135" s="207"/>
      <c r="D135" s="207"/>
      <c r="E135" s="207"/>
      <c r="F135" s="207"/>
      <c r="G135" s="207"/>
      <c r="H135" s="207"/>
      <c r="I135" s="207"/>
      <c r="J135" s="104"/>
    </row>
    <row r="136" spans="1:10" ht="15">
      <c r="A136" s="207"/>
      <c r="C136" s="207"/>
      <c r="D136" s="207"/>
      <c r="E136" s="207"/>
      <c r="F136" s="207"/>
      <c r="G136" s="207"/>
      <c r="H136" s="207"/>
      <c r="I136" s="207"/>
      <c r="J136" s="104"/>
    </row>
    <row r="137" spans="1:10" ht="15">
      <c r="A137" s="207"/>
      <c r="C137" s="207"/>
      <c r="D137" s="207"/>
      <c r="E137" s="207"/>
      <c r="F137" s="207"/>
      <c r="G137" s="207"/>
      <c r="H137" s="207"/>
      <c r="I137" s="207"/>
      <c r="J137" s="104"/>
    </row>
    <row r="138" spans="1:10" ht="15">
      <c r="A138" s="207"/>
      <c r="C138" s="207"/>
      <c r="D138" s="207"/>
      <c r="E138" s="207"/>
      <c r="F138" s="207"/>
      <c r="G138" s="207"/>
      <c r="H138" s="207"/>
      <c r="I138" s="207"/>
      <c r="J138" s="104"/>
    </row>
    <row r="139" spans="1:10" ht="15">
      <c r="A139" s="207"/>
      <c r="C139" s="207"/>
      <c r="D139" s="207"/>
      <c r="E139" s="207"/>
      <c r="F139" s="207"/>
      <c r="G139" s="207"/>
      <c r="H139" s="207"/>
      <c r="I139" s="207"/>
      <c r="J139" s="104"/>
    </row>
    <row r="140" spans="1:10" ht="15">
      <c r="A140" s="207"/>
      <c r="C140" s="207"/>
      <c r="D140" s="207"/>
      <c r="E140" s="207"/>
      <c r="F140" s="207"/>
      <c r="G140" s="207"/>
      <c r="H140" s="207"/>
      <c r="I140" s="207"/>
      <c r="J140" s="104"/>
    </row>
    <row r="141" spans="1:10" ht="15">
      <c r="A141" s="207"/>
      <c r="C141" s="207"/>
      <c r="D141" s="207"/>
      <c r="E141" s="207"/>
      <c r="F141" s="207"/>
      <c r="G141" s="207"/>
      <c r="H141" s="207"/>
      <c r="I141" s="207"/>
      <c r="J141" s="104"/>
    </row>
    <row r="142" spans="1:10" ht="15">
      <c r="A142" s="207"/>
      <c r="C142" s="207"/>
      <c r="D142" s="207"/>
      <c r="E142" s="207"/>
      <c r="F142" s="207"/>
      <c r="G142" s="207"/>
      <c r="H142" s="207"/>
      <c r="I142" s="207"/>
      <c r="J142" s="104"/>
    </row>
    <row r="143" spans="1:10" ht="15">
      <c r="A143" s="207"/>
      <c r="C143" s="207"/>
      <c r="D143" s="207"/>
      <c r="E143" s="207"/>
      <c r="F143" s="207"/>
      <c r="G143" s="207"/>
      <c r="H143" s="207"/>
      <c r="I143" s="207"/>
      <c r="J143" s="104"/>
    </row>
    <row r="144" spans="1:10" ht="15">
      <c r="A144" s="207"/>
      <c r="C144" s="207"/>
      <c r="D144" s="207"/>
      <c r="E144" s="207"/>
      <c r="F144" s="207"/>
      <c r="G144" s="207"/>
      <c r="H144" s="207"/>
      <c r="I144" s="207"/>
      <c r="J144" s="104"/>
    </row>
    <row r="145" spans="1:10" ht="15">
      <c r="A145" s="207"/>
      <c r="C145" s="207"/>
      <c r="D145" s="207"/>
      <c r="E145" s="207"/>
      <c r="F145" s="207"/>
      <c r="G145" s="207"/>
      <c r="H145" s="207"/>
      <c r="I145" s="207"/>
      <c r="J145" s="104"/>
    </row>
    <row r="146" spans="1:10" ht="15">
      <c r="A146" s="207"/>
      <c r="C146" s="207"/>
      <c r="D146" s="207"/>
      <c r="E146" s="207"/>
      <c r="F146" s="207"/>
      <c r="G146" s="207"/>
      <c r="H146" s="207"/>
      <c r="I146" s="207"/>
      <c r="J146" s="104"/>
    </row>
    <row r="147" spans="1:10" ht="15">
      <c r="A147" s="207"/>
      <c r="C147" s="207"/>
      <c r="D147" s="207"/>
      <c r="E147" s="207"/>
      <c r="F147" s="207"/>
      <c r="G147" s="207"/>
      <c r="H147" s="207"/>
      <c r="I147" s="207"/>
      <c r="J147" s="104"/>
    </row>
    <row r="148" spans="1:10" ht="15">
      <c r="A148" s="207"/>
      <c r="C148" s="207"/>
      <c r="D148" s="207"/>
      <c r="E148" s="207"/>
      <c r="F148" s="207"/>
      <c r="G148" s="207"/>
      <c r="H148" s="207"/>
      <c r="I148" s="207"/>
      <c r="J148" s="104"/>
    </row>
    <row r="149" spans="1:10" ht="15">
      <c r="A149" s="207"/>
      <c r="C149" s="207"/>
      <c r="D149" s="207"/>
      <c r="E149" s="207"/>
      <c r="F149" s="207"/>
      <c r="G149" s="207"/>
      <c r="H149" s="207"/>
      <c r="I149" s="207"/>
      <c r="J149" s="104"/>
    </row>
    <row r="150" spans="1:10" ht="15">
      <c r="A150" s="207"/>
      <c r="C150" s="207"/>
      <c r="D150" s="207"/>
      <c r="E150" s="207"/>
      <c r="F150" s="207"/>
      <c r="G150" s="207"/>
      <c r="H150" s="207"/>
      <c r="I150" s="207"/>
      <c r="J150" s="104"/>
    </row>
    <row r="151" spans="1:10" ht="15">
      <c r="A151" s="207"/>
      <c r="C151" s="207"/>
      <c r="D151" s="207"/>
      <c r="E151" s="207"/>
      <c r="F151" s="207"/>
      <c r="G151" s="207"/>
      <c r="H151" s="207"/>
      <c r="I151" s="207"/>
      <c r="J151" s="104"/>
    </row>
    <row r="152" spans="1:10" ht="15">
      <c r="A152" s="207"/>
      <c r="C152" s="207"/>
      <c r="D152" s="207"/>
      <c r="E152" s="207"/>
      <c r="F152" s="207"/>
      <c r="G152" s="207"/>
      <c r="H152" s="207"/>
      <c r="I152" s="207"/>
      <c r="J152" s="104"/>
    </row>
    <row r="153" spans="1:10" ht="15">
      <c r="A153" s="207"/>
      <c r="C153" s="207"/>
      <c r="D153" s="207"/>
      <c r="E153" s="207"/>
      <c r="F153" s="207"/>
      <c r="G153" s="207"/>
      <c r="H153" s="207"/>
      <c r="I153" s="207"/>
      <c r="J153" s="104"/>
    </row>
    <row r="154" spans="1:10" ht="15">
      <c r="A154" s="207"/>
      <c r="C154" s="207"/>
      <c r="D154" s="207"/>
      <c r="E154" s="207"/>
      <c r="F154" s="207"/>
      <c r="G154" s="207"/>
      <c r="H154" s="207"/>
      <c r="I154" s="207"/>
      <c r="J154" s="104"/>
    </row>
    <row r="155" spans="1:10" ht="15">
      <c r="A155" s="207"/>
      <c r="C155" s="207"/>
      <c r="D155" s="207"/>
      <c r="E155" s="207"/>
      <c r="F155" s="207"/>
      <c r="G155" s="207"/>
      <c r="H155" s="207"/>
      <c r="I155" s="207"/>
      <c r="J155" s="104"/>
    </row>
    <row r="156" spans="1:10" ht="15">
      <c r="A156" s="207"/>
      <c r="C156" s="207"/>
      <c r="D156" s="207"/>
      <c r="E156" s="207"/>
      <c r="F156" s="207"/>
      <c r="G156" s="207"/>
      <c r="H156" s="207"/>
      <c r="I156" s="207"/>
      <c r="J156" s="104"/>
    </row>
    <row r="157" spans="1:10" ht="15">
      <c r="A157" s="207"/>
      <c r="C157" s="207"/>
      <c r="D157" s="207"/>
      <c r="E157" s="207"/>
      <c r="F157" s="207"/>
      <c r="G157" s="207"/>
      <c r="H157" s="207"/>
      <c r="I157" s="207"/>
      <c r="J157" s="104"/>
    </row>
    <row r="158" spans="1:10" ht="15">
      <c r="A158" s="207"/>
      <c r="C158" s="207"/>
      <c r="D158" s="207"/>
      <c r="E158" s="207"/>
      <c r="F158" s="207"/>
      <c r="G158" s="207"/>
      <c r="H158" s="207"/>
      <c r="I158" s="207"/>
      <c r="J158" s="104"/>
    </row>
    <row r="159" spans="1:10" ht="15">
      <c r="A159" s="207"/>
      <c r="C159" s="207"/>
      <c r="D159" s="207"/>
      <c r="E159" s="207"/>
      <c r="F159" s="207"/>
      <c r="G159" s="207"/>
      <c r="H159" s="207"/>
      <c r="I159" s="207"/>
      <c r="J159" s="104"/>
    </row>
    <row r="160" spans="1:10" ht="15">
      <c r="A160" s="207"/>
      <c r="C160" s="207"/>
      <c r="D160" s="207"/>
      <c r="E160" s="207"/>
      <c r="F160" s="207"/>
      <c r="G160" s="207"/>
      <c r="H160" s="207"/>
      <c r="I160" s="207"/>
      <c r="J160" s="104"/>
    </row>
    <row r="161" spans="1:10" ht="15">
      <c r="A161" s="207"/>
      <c r="C161" s="207"/>
      <c r="D161" s="207"/>
      <c r="E161" s="207"/>
      <c r="F161" s="207"/>
      <c r="G161" s="207"/>
      <c r="H161" s="207"/>
      <c r="I161" s="207"/>
      <c r="J161" s="104"/>
    </row>
    <row r="162" spans="1:10" ht="15">
      <c r="A162" s="207"/>
      <c r="C162" s="207"/>
      <c r="D162" s="207"/>
      <c r="E162" s="207"/>
      <c r="F162" s="207"/>
      <c r="G162" s="207"/>
      <c r="H162" s="207"/>
      <c r="I162" s="207"/>
      <c r="J162" s="104"/>
    </row>
    <row r="163" spans="1:10" ht="15">
      <c r="A163" s="207"/>
      <c r="C163" s="207"/>
      <c r="D163" s="207"/>
      <c r="E163" s="207"/>
      <c r="F163" s="207"/>
      <c r="G163" s="207"/>
      <c r="H163" s="207"/>
      <c r="I163" s="207"/>
      <c r="J163" s="104"/>
    </row>
    <row r="164" spans="1:10" ht="15">
      <c r="A164" s="207"/>
      <c r="C164" s="207"/>
      <c r="D164" s="207"/>
      <c r="E164" s="207"/>
      <c r="F164" s="207"/>
      <c r="G164" s="207"/>
      <c r="H164" s="207"/>
      <c r="I164" s="207"/>
      <c r="J164" s="104"/>
    </row>
    <row r="165" spans="1:10" ht="15">
      <c r="A165" s="207"/>
      <c r="C165" s="207"/>
      <c r="D165" s="207"/>
      <c r="E165" s="207"/>
      <c r="F165" s="207"/>
      <c r="G165" s="207"/>
      <c r="H165" s="207"/>
      <c r="I165" s="207"/>
      <c r="J165" s="104"/>
    </row>
    <row r="166" spans="1:10" ht="15">
      <c r="A166" s="207"/>
      <c r="C166" s="207"/>
      <c r="D166" s="207"/>
      <c r="E166" s="207"/>
      <c r="F166" s="207"/>
      <c r="G166" s="207"/>
      <c r="H166" s="207"/>
      <c r="I166" s="207"/>
      <c r="J166" s="104"/>
    </row>
    <row r="167" spans="1:10" ht="15">
      <c r="A167" s="207"/>
      <c r="C167" s="207"/>
      <c r="D167" s="207"/>
      <c r="E167" s="207"/>
      <c r="F167" s="207"/>
      <c r="G167" s="207"/>
      <c r="H167" s="207"/>
      <c r="I167" s="207"/>
      <c r="J167" s="104"/>
    </row>
    <row r="168" spans="1:10" ht="15">
      <c r="A168" s="207"/>
      <c r="C168" s="207"/>
      <c r="D168" s="207"/>
      <c r="E168" s="207"/>
      <c r="F168" s="207"/>
      <c r="G168" s="207"/>
      <c r="H168" s="207"/>
      <c r="I168" s="207"/>
      <c r="J168" s="104"/>
    </row>
    <row r="169" spans="1:10" ht="15">
      <c r="A169" s="207"/>
      <c r="C169" s="207"/>
      <c r="D169" s="207"/>
      <c r="E169" s="207"/>
      <c r="F169" s="207"/>
      <c r="G169" s="207"/>
      <c r="H169" s="207"/>
      <c r="I169" s="207"/>
      <c r="J169" s="104"/>
    </row>
    <row r="170" spans="1:10" ht="15">
      <c r="A170" s="207"/>
      <c r="C170" s="207"/>
      <c r="D170" s="207"/>
      <c r="E170" s="207"/>
      <c r="F170" s="207"/>
      <c r="G170" s="207"/>
      <c r="H170" s="207"/>
      <c r="I170" s="207"/>
      <c r="J170" s="104"/>
    </row>
    <row r="171" spans="1:10" ht="15">
      <c r="A171" s="207"/>
      <c r="C171" s="207"/>
      <c r="D171" s="207"/>
      <c r="E171" s="207"/>
      <c r="F171" s="207"/>
      <c r="G171" s="207"/>
      <c r="H171" s="207"/>
      <c r="I171" s="207"/>
      <c r="J171" s="104"/>
    </row>
    <row r="172" spans="1:10" ht="15">
      <c r="A172" s="207"/>
      <c r="C172" s="207"/>
      <c r="D172" s="207"/>
      <c r="E172" s="207"/>
      <c r="F172" s="207"/>
      <c r="G172" s="207"/>
      <c r="H172" s="207"/>
      <c r="I172" s="207"/>
      <c r="J172" s="104"/>
    </row>
    <row r="173" spans="1:10" ht="15">
      <c r="A173" s="207"/>
      <c r="C173" s="207"/>
      <c r="D173" s="207"/>
      <c r="E173" s="207"/>
      <c r="F173" s="207"/>
      <c r="G173" s="207"/>
      <c r="H173" s="207"/>
      <c r="I173" s="207"/>
      <c r="J173" s="104"/>
    </row>
    <row r="174" spans="1:10" ht="15">
      <c r="A174" s="207"/>
      <c r="C174" s="207"/>
      <c r="D174" s="207"/>
      <c r="E174" s="207"/>
      <c r="F174" s="207"/>
      <c r="G174" s="207"/>
      <c r="H174" s="207"/>
      <c r="I174" s="207"/>
      <c r="J174" s="104"/>
    </row>
    <row r="175" spans="1:10" ht="15">
      <c r="A175" s="207"/>
      <c r="C175" s="207"/>
      <c r="D175" s="207"/>
      <c r="E175" s="207"/>
      <c r="F175" s="207"/>
      <c r="G175" s="207"/>
      <c r="H175" s="207"/>
      <c r="I175" s="207"/>
      <c r="J175" s="104"/>
    </row>
    <row r="176" spans="1:10" ht="15">
      <c r="A176" s="207"/>
      <c r="C176" s="207"/>
      <c r="D176" s="207"/>
      <c r="E176" s="207"/>
      <c r="F176" s="207"/>
      <c r="G176" s="207"/>
      <c r="H176" s="207"/>
      <c r="I176" s="207"/>
      <c r="J176" s="104"/>
    </row>
    <row r="177" spans="1:10" ht="15">
      <c r="A177" s="207"/>
      <c r="C177" s="207"/>
      <c r="D177" s="207"/>
      <c r="E177" s="207"/>
      <c r="F177" s="207"/>
      <c r="G177" s="207"/>
      <c r="H177" s="207"/>
      <c r="I177" s="207"/>
      <c r="J177" s="104"/>
    </row>
    <row r="178" spans="1:10" ht="15">
      <c r="A178" s="207"/>
      <c r="C178" s="207"/>
      <c r="D178" s="207"/>
      <c r="E178" s="207"/>
      <c r="F178" s="207"/>
      <c r="G178" s="207"/>
      <c r="H178" s="207"/>
      <c r="I178" s="207"/>
      <c r="J178" s="104"/>
    </row>
    <row r="179" spans="1:10" ht="15">
      <c r="A179" s="207"/>
      <c r="C179" s="207"/>
      <c r="D179" s="207"/>
      <c r="E179" s="207"/>
      <c r="F179" s="207"/>
      <c r="G179" s="207"/>
      <c r="H179" s="207"/>
      <c r="I179" s="207"/>
      <c r="J179" s="104"/>
    </row>
    <row r="180" spans="1:10" ht="15">
      <c r="A180" s="207"/>
      <c r="C180" s="207"/>
      <c r="D180" s="207"/>
      <c r="E180" s="207"/>
      <c r="F180" s="207"/>
      <c r="G180" s="207"/>
      <c r="H180" s="207"/>
      <c r="I180" s="207"/>
      <c r="J180" s="104"/>
    </row>
    <row r="181" spans="1:10" ht="15">
      <c r="A181" s="207"/>
      <c r="C181" s="207"/>
      <c r="D181" s="207"/>
      <c r="E181" s="207"/>
      <c r="F181" s="207"/>
      <c r="G181" s="207"/>
      <c r="H181" s="207"/>
      <c r="I181" s="207"/>
      <c r="J181" s="104"/>
    </row>
    <row r="182" spans="1:10" ht="15">
      <c r="A182" s="207"/>
      <c r="C182" s="207"/>
      <c r="D182" s="207"/>
      <c r="E182" s="207"/>
      <c r="F182" s="207"/>
      <c r="G182" s="207"/>
      <c r="H182" s="207"/>
      <c r="I182" s="207"/>
      <c r="J182" s="104"/>
    </row>
    <row r="183" spans="1:10" ht="15">
      <c r="A183" s="207"/>
      <c r="C183" s="207"/>
      <c r="D183" s="207"/>
      <c r="E183" s="207"/>
      <c r="F183" s="207"/>
      <c r="G183" s="207"/>
      <c r="H183" s="207"/>
      <c r="I183" s="207"/>
      <c r="J183" s="104"/>
    </row>
    <row r="184" spans="1:10" ht="15">
      <c r="A184" s="207"/>
      <c r="C184" s="207"/>
      <c r="D184" s="207"/>
      <c r="E184" s="207"/>
      <c r="F184" s="207"/>
      <c r="G184" s="207"/>
      <c r="H184" s="207"/>
      <c r="I184" s="207"/>
      <c r="J184" s="104"/>
    </row>
    <row r="185" spans="1:10" ht="15">
      <c r="A185" s="207"/>
      <c r="C185" s="207"/>
      <c r="D185" s="207"/>
      <c r="E185" s="207"/>
      <c r="F185" s="207"/>
      <c r="G185" s="207"/>
      <c r="H185" s="207"/>
      <c r="I185" s="207"/>
      <c r="J185" s="104"/>
    </row>
    <row r="186" spans="1:10" ht="15">
      <c r="A186" s="207"/>
      <c r="C186" s="207"/>
      <c r="D186" s="207"/>
      <c r="E186" s="207"/>
      <c r="F186" s="207"/>
      <c r="G186" s="207"/>
      <c r="H186" s="207"/>
      <c r="I186" s="207"/>
      <c r="J186" s="104"/>
    </row>
    <row r="187" spans="1:10" ht="15">
      <c r="A187" s="207"/>
      <c r="C187" s="207"/>
      <c r="D187" s="207"/>
      <c r="E187" s="207"/>
      <c r="F187" s="207"/>
      <c r="G187" s="207"/>
      <c r="H187" s="207"/>
      <c r="I187" s="207"/>
      <c r="J187" s="104"/>
    </row>
    <row r="188" spans="1:10" ht="15">
      <c r="A188" s="207"/>
      <c r="C188" s="207"/>
      <c r="D188" s="207"/>
      <c r="E188" s="207"/>
      <c r="F188" s="207"/>
      <c r="G188" s="207"/>
      <c r="H188" s="207"/>
      <c r="I188" s="207"/>
      <c r="J188" s="104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="85" zoomScaleNormal="85" zoomScalePageLayoutView="0" workbookViewId="0" topLeftCell="A1">
      <selection activeCell="D12" sqref="D12:D25"/>
    </sheetView>
  </sheetViews>
  <sheetFormatPr defaultColWidth="9.140625" defaultRowHeight="12.75"/>
  <cols>
    <col min="1" max="1" width="8.7109375" style="111" customWidth="1"/>
    <col min="2" max="2" width="100.7109375" style="586" customWidth="1"/>
    <col min="3" max="3" width="16.7109375" style="111" customWidth="1"/>
    <col min="4" max="4" width="24.00390625" style="586" customWidth="1"/>
    <col min="5" max="8" width="12.7109375" style="586" customWidth="1"/>
    <col min="9" max="16384" width="9.140625" style="111" customWidth="1"/>
  </cols>
  <sheetData>
    <row r="1" spans="3:8" ht="18" customHeight="1">
      <c r="C1" s="586"/>
      <c r="D1" s="236" t="s">
        <v>1457</v>
      </c>
      <c r="E1" s="111"/>
      <c r="F1" s="111"/>
      <c r="G1" s="111"/>
      <c r="H1" s="111"/>
    </row>
    <row r="2" spans="1:8" ht="18" customHeight="1">
      <c r="A2" s="644" t="s">
        <v>1419</v>
      </c>
      <c r="B2" s="644"/>
      <c r="C2" s="644"/>
      <c r="D2" s="580"/>
      <c r="E2" s="90"/>
      <c r="F2" s="90"/>
      <c r="H2" s="111"/>
    </row>
    <row r="3" spans="1:8" ht="18" customHeight="1">
      <c r="A3" s="645" t="str">
        <f>CONCATENATE("на ",UPPER(dfName))</f>
        <v>на ДФ ДСК ФОНД НА ПАРИЧНИЯ ПАЗАР В ЕВРО</v>
      </c>
      <c r="B3" s="645"/>
      <c r="C3" s="645"/>
      <c r="D3" s="65"/>
      <c r="E3" s="90"/>
      <c r="F3" s="90"/>
      <c r="G3" s="587"/>
      <c r="H3" s="111"/>
    </row>
    <row r="4" spans="1:8" ht="18" customHeight="1">
      <c r="A4" s="646" t="str">
        <f>"за периода "&amp;TEXT(StartDate,"dd.mm.yyyy")&amp;" - "&amp;TEXT(EndDate,"dd.mm.yyyy")</f>
        <v>за периода 01.01.2017 - 31.12.2017</v>
      </c>
      <c r="B4" s="646"/>
      <c r="C4" s="646"/>
      <c r="D4" s="584"/>
      <c r="E4" s="90"/>
      <c r="F4" s="588"/>
      <c r="G4" s="111"/>
      <c r="H4" s="111"/>
    </row>
    <row r="5" spans="2:8" ht="13.5" customHeight="1">
      <c r="B5" s="91"/>
      <c r="C5" s="75" t="s">
        <v>914</v>
      </c>
      <c r="D5" s="223">
        <f>ReportedCompletionDate</f>
        <v>43188</v>
      </c>
      <c r="F5" s="111"/>
      <c r="G5" s="111"/>
      <c r="H5" s="111"/>
    </row>
    <row r="6" spans="2:8" ht="13.5" customHeight="1">
      <c r="B6" s="237"/>
      <c r="C6" s="512" t="s">
        <v>248</v>
      </c>
      <c r="D6" s="513" t="str">
        <f>authorName</f>
        <v>Даниела Александрова</v>
      </c>
      <c r="E6" s="173"/>
      <c r="F6" s="111"/>
      <c r="G6" s="111"/>
      <c r="H6" s="111"/>
    </row>
    <row r="7" spans="2:8" ht="13.5" customHeight="1">
      <c r="B7" s="237"/>
      <c r="C7" s="512" t="s">
        <v>250</v>
      </c>
      <c r="D7" s="514" t="str">
        <f>udManager</f>
        <v>Петко Кръстев и Димитър Тончев</v>
      </c>
      <c r="E7" s="589"/>
      <c r="F7" s="111"/>
      <c r="G7" s="111"/>
      <c r="H7" s="111"/>
    </row>
    <row r="9" spans="1:8" ht="40.5" customHeight="1">
      <c r="A9" s="590" t="s">
        <v>257</v>
      </c>
      <c r="B9" s="590" t="s">
        <v>41</v>
      </c>
      <c r="C9" s="590" t="s">
        <v>223</v>
      </c>
      <c r="D9" s="590" t="s">
        <v>1408</v>
      </c>
      <c r="E9" s="111"/>
      <c r="F9" s="111"/>
      <c r="G9" s="111"/>
      <c r="H9" s="111"/>
    </row>
    <row r="10" spans="1:4" s="160" customFormat="1" ht="15.75">
      <c r="A10" s="624">
        <v>1</v>
      </c>
      <c r="B10" s="624">
        <v>2</v>
      </c>
      <c r="C10" s="624">
        <v>3</v>
      </c>
      <c r="D10" s="624">
        <v>4</v>
      </c>
    </row>
    <row r="11" spans="1:4" s="160" customFormat="1" ht="15.75">
      <c r="A11" s="392">
        <v>1</v>
      </c>
      <c r="B11" s="581" t="s">
        <v>1429</v>
      </c>
      <c r="C11" s="591" t="s">
        <v>1397</v>
      </c>
      <c r="D11" s="611" t="s">
        <v>1087</v>
      </c>
    </row>
    <row r="12" spans="1:4" s="160" customFormat="1" ht="15.75">
      <c r="A12" s="392">
        <v>2</v>
      </c>
      <c r="B12" s="581" t="s">
        <v>1376</v>
      </c>
      <c r="C12" s="591" t="s">
        <v>1398</v>
      </c>
      <c r="D12" s="630">
        <v>5661838</v>
      </c>
    </row>
    <row r="13" spans="1:4" s="160" customFormat="1" ht="15.75">
      <c r="A13" s="392">
        <v>3</v>
      </c>
      <c r="B13" s="582" t="s">
        <v>1375</v>
      </c>
      <c r="C13" s="591" t="s">
        <v>1399</v>
      </c>
      <c r="D13" s="630">
        <v>6141937</v>
      </c>
    </row>
    <row r="14" spans="1:4" s="160" customFormat="1" ht="15.75">
      <c r="A14" s="392">
        <v>4</v>
      </c>
      <c r="B14" s="583" t="s">
        <v>1388</v>
      </c>
      <c r="C14" s="591" t="s">
        <v>1400</v>
      </c>
      <c r="D14" s="630">
        <v>3210538</v>
      </c>
    </row>
    <row r="15" spans="1:4" s="160" customFormat="1" ht="15.75">
      <c r="A15" s="392">
        <v>5</v>
      </c>
      <c r="B15" s="583" t="s">
        <v>1390</v>
      </c>
      <c r="C15" s="591" t="s">
        <v>1401</v>
      </c>
      <c r="D15" s="612">
        <v>6454353</v>
      </c>
    </row>
    <row r="16" spans="1:4" s="160" customFormat="1" ht="15.75">
      <c r="A16" s="392">
        <v>6</v>
      </c>
      <c r="B16" s="583" t="s">
        <v>1389</v>
      </c>
      <c r="C16" s="591" t="s">
        <v>1402</v>
      </c>
      <c r="D16" s="630">
        <v>2730439</v>
      </c>
    </row>
    <row r="17" spans="1:4" s="160" customFormat="1" ht="15.75">
      <c r="A17" s="392">
        <v>7</v>
      </c>
      <c r="B17" s="583" t="s">
        <v>1391</v>
      </c>
      <c r="C17" s="591" t="s">
        <v>1403</v>
      </c>
      <c r="D17" s="612">
        <v>5489143</v>
      </c>
    </row>
    <row r="18" spans="1:4" s="160" customFormat="1" ht="15.75">
      <c r="A18" s="392">
        <v>8</v>
      </c>
      <c r="B18" s="583" t="s">
        <v>1392</v>
      </c>
      <c r="C18" s="591" t="s">
        <v>1404</v>
      </c>
      <c r="D18" s="631">
        <v>1.02773</v>
      </c>
    </row>
    <row r="19" spans="1:4" s="160" customFormat="1" ht="15.75">
      <c r="A19" s="392">
        <v>9</v>
      </c>
      <c r="B19" s="583" t="s">
        <v>1393</v>
      </c>
      <c r="C19" s="591" t="s">
        <v>1405</v>
      </c>
      <c r="D19" s="631">
        <v>1.02805</v>
      </c>
    </row>
    <row r="20" spans="1:4" ht="15.75">
      <c r="A20" s="392">
        <v>10</v>
      </c>
      <c r="B20" s="592" t="s">
        <v>1394</v>
      </c>
      <c r="C20" s="591" t="s">
        <v>1406</v>
      </c>
      <c r="D20" s="612">
        <v>3934</v>
      </c>
    </row>
    <row r="21" spans="1:4" ht="15.75">
      <c r="A21" s="392">
        <v>11</v>
      </c>
      <c r="B21" s="592" t="s">
        <v>1395</v>
      </c>
      <c r="C21" s="591" t="s">
        <v>1407</v>
      </c>
      <c r="D21" s="612">
        <v>4265</v>
      </c>
    </row>
    <row r="22" spans="1:4" ht="15.75">
      <c r="A22" s="392">
        <v>12</v>
      </c>
      <c r="B22" s="592" t="s">
        <v>1396</v>
      </c>
      <c r="C22" s="591" t="s">
        <v>1409</v>
      </c>
      <c r="D22" s="612">
        <v>0</v>
      </c>
    </row>
    <row r="23" spans="1:4" ht="15.75">
      <c r="A23" s="392">
        <v>13</v>
      </c>
      <c r="B23" s="592" t="s">
        <v>1445</v>
      </c>
      <c r="C23" s="591" t="s">
        <v>1449</v>
      </c>
      <c r="D23" s="623">
        <v>0.0003113658256543861</v>
      </c>
    </row>
    <row r="24" spans="1:4" ht="15.75">
      <c r="A24" s="392">
        <v>14</v>
      </c>
      <c r="B24" s="592" t="s">
        <v>1446</v>
      </c>
      <c r="C24" s="591" t="s">
        <v>1450</v>
      </c>
      <c r="D24" s="623">
        <v>0.00574376574188884</v>
      </c>
    </row>
    <row r="25" spans="1:4" ht="15.75">
      <c r="A25" s="392">
        <v>15</v>
      </c>
      <c r="B25" s="592" t="s">
        <v>1447</v>
      </c>
      <c r="C25" s="591" t="s">
        <v>1451</v>
      </c>
      <c r="D25" s="623">
        <v>0.0003113658256543861</v>
      </c>
    </row>
    <row r="26" spans="1:4" ht="15.75">
      <c r="A26" s="392">
        <v>16</v>
      </c>
      <c r="B26" s="592" t="s">
        <v>1448</v>
      </c>
      <c r="C26" s="591" t="s">
        <v>1452</v>
      </c>
      <c r="D26" s="623">
        <v>3.446357917378218E-05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23"/>
  <sheetViews>
    <sheetView zoomScale="90" zoomScaleNormal="90" zoomScalePageLayoutView="0" workbookViewId="0" topLeftCell="A1">
      <selection activeCell="C12" sqref="C12"/>
    </sheetView>
  </sheetViews>
  <sheetFormatPr defaultColWidth="9.140625" defaultRowHeight="12.75"/>
  <cols>
    <col min="1" max="1" width="37.421875" style="165" customWidth="1"/>
    <col min="2" max="2" width="18.421875" style="165" customWidth="1"/>
    <col min="3" max="3" width="12.140625" style="165" customWidth="1"/>
    <col min="4" max="6" width="10.7109375" style="165" customWidth="1"/>
    <col min="7" max="7" width="9.7109375" style="165" customWidth="1"/>
    <col min="8" max="8" width="9.28125" style="165" customWidth="1"/>
    <col min="9" max="9" width="11.8515625" style="165" customWidth="1"/>
    <col min="10" max="10" width="9.57421875" style="165" customWidth="1"/>
    <col min="11" max="11" width="9.7109375" style="165" customWidth="1"/>
    <col min="12" max="12" width="10.57421875" style="165" customWidth="1"/>
    <col min="13" max="13" width="9.7109375" style="165" customWidth="1"/>
    <col min="14" max="15" width="9.28125" style="165" customWidth="1"/>
    <col min="16" max="16" width="14.7109375" style="165" customWidth="1"/>
    <col min="17" max="17" width="12.7109375" style="165" customWidth="1"/>
    <col min="18" max="16384" width="9.140625" style="165" customWidth="1"/>
  </cols>
  <sheetData>
    <row r="1" spans="15:17" ht="15.75">
      <c r="O1" s="166"/>
      <c r="P1" s="166"/>
      <c r="Q1" s="167" t="s">
        <v>1458</v>
      </c>
    </row>
    <row r="2" spans="1:13" ht="15.75" customHeight="1">
      <c r="A2" s="82" t="s">
        <v>252</v>
      </c>
      <c r="B2" s="83"/>
      <c r="C2" s="84"/>
      <c r="D2" s="84"/>
      <c r="E2" s="84"/>
      <c r="F2" s="84"/>
      <c r="G2" s="84"/>
      <c r="H2" s="84"/>
      <c r="I2" s="84"/>
      <c r="J2" s="85"/>
      <c r="K2" s="86"/>
      <c r="L2" s="82"/>
      <c r="M2" s="82"/>
    </row>
    <row r="3" spans="1:17" ht="15.75">
      <c r="A3" s="40" t="str">
        <f>CONCATENATE("на ",UPPER(dfName))</f>
        <v>на ДФ ДСК ФОНД НА ПАРИЧНИЯ ПАЗАР В ЕВРО</v>
      </c>
      <c r="B3" s="87"/>
      <c r="C3" s="88"/>
      <c r="D3" s="88"/>
      <c r="E3" s="88"/>
      <c r="F3" s="88"/>
      <c r="G3" s="88"/>
      <c r="H3" s="88"/>
      <c r="I3" s="88"/>
      <c r="J3" s="89"/>
      <c r="K3" s="86"/>
      <c r="L3" s="90"/>
      <c r="M3" s="90"/>
      <c r="N3" s="168"/>
      <c r="O3" s="168"/>
      <c r="P3" s="168"/>
      <c r="Q3" s="168"/>
    </row>
    <row r="4" spans="1:13" ht="15.75">
      <c r="A4" s="91" t="str">
        <f>"за периода "&amp;TEXT(StartDate,"dd.mm.yyyy")&amp;" - "&amp;TEXT(EndDate,"dd.mm.yyyy")</f>
        <v>за периода 01.01.2017 - 31.12.2017</v>
      </c>
      <c r="B4" s="87"/>
      <c r="C4" s="88"/>
      <c r="D4" s="88"/>
      <c r="E4" s="88"/>
      <c r="F4" s="88"/>
      <c r="G4" s="88"/>
      <c r="H4" s="88"/>
      <c r="I4" s="88"/>
      <c r="J4" s="89"/>
      <c r="K4" s="90"/>
      <c r="L4" s="90"/>
      <c r="M4" s="90"/>
    </row>
    <row r="5" spans="1:16" ht="15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O5" s="75" t="s">
        <v>914</v>
      </c>
      <c r="P5" s="223">
        <f>ReportedCompletionDate</f>
        <v>43188</v>
      </c>
    </row>
    <row r="6" spans="1:17" ht="15.75">
      <c r="A6" s="170"/>
      <c r="B6" s="170"/>
      <c r="C6" s="42"/>
      <c r="D6" s="42"/>
      <c r="E6" s="42"/>
      <c r="F6" s="42"/>
      <c r="G6" s="169"/>
      <c r="H6" s="169"/>
      <c r="I6" s="169"/>
      <c r="L6" s="171"/>
      <c r="O6" s="512" t="s">
        <v>248</v>
      </c>
      <c r="P6" s="513" t="str">
        <f>authorName</f>
        <v>Даниела Александрова</v>
      </c>
      <c r="Q6" s="42"/>
    </row>
    <row r="7" spans="1:17" ht="15.75">
      <c r="A7" s="172"/>
      <c r="B7" s="172"/>
      <c r="C7" s="173"/>
      <c r="D7" s="173"/>
      <c r="E7" s="173"/>
      <c r="F7" s="174"/>
      <c r="G7" s="175"/>
      <c r="H7" s="175"/>
      <c r="I7" s="175"/>
      <c r="L7" s="175"/>
      <c r="O7" s="512" t="s">
        <v>250</v>
      </c>
      <c r="P7" s="514" t="str">
        <f>udManager</f>
        <v>Петко Кръстев и Димитър Тончев</v>
      </c>
      <c r="Q7" s="176"/>
    </row>
    <row r="8" spans="1:17" ht="15.75">
      <c r="A8" s="177"/>
      <c r="B8" s="17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8"/>
      <c r="Q8" s="134" t="s">
        <v>57</v>
      </c>
    </row>
    <row r="9" spans="1:17" s="179" customFormat="1" ht="31.5">
      <c r="A9" s="649" t="s">
        <v>41</v>
      </c>
      <c r="B9" s="650" t="s">
        <v>223</v>
      </c>
      <c r="C9" s="2" t="s">
        <v>76</v>
      </c>
      <c r="D9" s="2"/>
      <c r="E9" s="2"/>
      <c r="F9" s="2"/>
      <c r="G9" s="2" t="s">
        <v>77</v>
      </c>
      <c r="H9" s="2"/>
      <c r="I9" s="647" t="s">
        <v>917</v>
      </c>
      <c r="J9" s="2" t="s">
        <v>84</v>
      </c>
      <c r="K9" s="2"/>
      <c r="L9" s="2"/>
      <c r="M9" s="2"/>
      <c r="N9" s="2" t="s">
        <v>77</v>
      </c>
      <c r="O9" s="2"/>
      <c r="P9" s="647" t="s">
        <v>78</v>
      </c>
      <c r="Q9" s="647" t="s">
        <v>79</v>
      </c>
    </row>
    <row r="10" spans="1:17" s="179" customFormat="1" ht="78.75">
      <c r="A10" s="649"/>
      <c r="B10" s="651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48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48"/>
      <c r="Q10" s="648"/>
    </row>
    <row r="11" spans="1:17" s="179" customFormat="1" ht="13.5" customHeight="1">
      <c r="A11" s="557" t="s">
        <v>5</v>
      </c>
      <c r="B11" s="558" t="s">
        <v>162</v>
      </c>
      <c r="C11" s="559">
        <v>1</v>
      </c>
      <c r="D11" s="559">
        <v>2</v>
      </c>
      <c r="E11" s="559">
        <v>3</v>
      </c>
      <c r="F11" s="559">
        <v>4</v>
      </c>
      <c r="G11" s="559">
        <v>5</v>
      </c>
      <c r="H11" s="559">
        <v>6</v>
      </c>
      <c r="I11" s="559">
        <v>7</v>
      </c>
      <c r="J11" s="559">
        <v>8</v>
      </c>
      <c r="K11" s="559">
        <v>9</v>
      </c>
      <c r="L11" s="559">
        <v>10</v>
      </c>
      <c r="M11" s="559">
        <v>11</v>
      </c>
      <c r="N11" s="559">
        <v>12</v>
      </c>
      <c r="O11" s="559">
        <v>13</v>
      </c>
      <c r="P11" s="559">
        <v>14</v>
      </c>
      <c r="Q11" s="559">
        <v>15</v>
      </c>
    </row>
    <row r="12" spans="1:50" ht="15.75">
      <c r="A12" s="3" t="s">
        <v>152</v>
      </c>
      <c r="B12" s="395" t="s">
        <v>880</v>
      </c>
      <c r="C12" s="283">
        <f>SUM(C13:C16)</f>
        <v>0</v>
      </c>
      <c r="D12" s="283">
        <f>SUM(D13:D16)</f>
        <v>0</v>
      </c>
      <c r="E12" s="283">
        <f>SUM(E13:E16)</f>
        <v>0</v>
      </c>
      <c r="F12" s="302">
        <f>C12+D12-E12</f>
        <v>0</v>
      </c>
      <c r="G12" s="294">
        <f>SUM(G13:G16)</f>
        <v>0</v>
      </c>
      <c r="H12" s="294">
        <f>SUM(H13:H16)</f>
        <v>0</v>
      </c>
      <c r="I12" s="302">
        <f>F12+G12-H12</f>
        <v>0</v>
      </c>
      <c r="J12" s="294">
        <f>SUM(J13:J16)</f>
        <v>0</v>
      </c>
      <c r="K12" s="294">
        <f>SUM(K13:K16)</f>
        <v>0</v>
      </c>
      <c r="L12" s="294">
        <f>SUM(L13:L16)</f>
        <v>0</v>
      </c>
      <c r="M12" s="302">
        <f>J12+K12-L12</f>
        <v>0</v>
      </c>
      <c r="N12" s="294">
        <f>SUM(N13:N16)</f>
        <v>0</v>
      </c>
      <c r="O12" s="294">
        <f>SUM(O13:O16)</f>
        <v>0</v>
      </c>
      <c r="P12" s="302">
        <f>M12+N12-O12</f>
        <v>0</v>
      </c>
      <c r="Q12" s="302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93" t="s">
        <v>110</v>
      </c>
      <c r="B13" s="395" t="s">
        <v>881</v>
      </c>
      <c r="C13" s="230"/>
      <c r="D13" s="230"/>
      <c r="E13" s="230"/>
      <c r="F13" s="302">
        <f aca="true" t="shared" si="0" ref="F13:F18">C13+D13-E13</f>
        <v>0</v>
      </c>
      <c r="G13" s="231"/>
      <c r="H13" s="231"/>
      <c r="I13" s="302">
        <f aca="true" t="shared" si="1" ref="I13:I18">F13+G13-H13</f>
        <v>0</v>
      </c>
      <c r="J13" s="231"/>
      <c r="K13" s="231"/>
      <c r="L13" s="231"/>
      <c r="M13" s="302">
        <f aca="true" t="shared" si="2" ref="M13:M18">J13+K13-L13</f>
        <v>0</v>
      </c>
      <c r="N13" s="231"/>
      <c r="O13" s="231"/>
      <c r="P13" s="302">
        <f aca="true" t="shared" si="3" ref="P13:P18">M13+N13-O13</f>
        <v>0</v>
      </c>
      <c r="Q13" s="302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0" t="s">
        <v>108</v>
      </c>
      <c r="B14" s="396" t="s">
        <v>882</v>
      </c>
      <c r="C14" s="230"/>
      <c r="D14" s="230"/>
      <c r="E14" s="230"/>
      <c r="F14" s="302">
        <f t="shared" si="0"/>
        <v>0</v>
      </c>
      <c r="G14" s="231"/>
      <c r="H14" s="231"/>
      <c r="I14" s="302">
        <f t="shared" si="1"/>
        <v>0</v>
      </c>
      <c r="J14" s="231"/>
      <c r="K14" s="231"/>
      <c r="L14" s="231"/>
      <c r="M14" s="302">
        <f t="shared" si="2"/>
        <v>0</v>
      </c>
      <c r="N14" s="231"/>
      <c r="O14" s="231"/>
      <c r="P14" s="302">
        <f t="shared" si="3"/>
        <v>0</v>
      </c>
      <c r="Q14" s="302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2" t="s">
        <v>111</v>
      </c>
      <c r="B15" s="395" t="s">
        <v>883</v>
      </c>
      <c r="C15" s="230"/>
      <c r="D15" s="230"/>
      <c r="E15" s="230"/>
      <c r="F15" s="302">
        <f t="shared" si="0"/>
        <v>0</v>
      </c>
      <c r="G15" s="231"/>
      <c r="H15" s="231"/>
      <c r="I15" s="302">
        <f t="shared" si="1"/>
        <v>0</v>
      </c>
      <c r="J15" s="231"/>
      <c r="K15" s="231"/>
      <c r="L15" s="231"/>
      <c r="M15" s="302">
        <f t="shared" si="2"/>
        <v>0</v>
      </c>
      <c r="N15" s="231"/>
      <c r="O15" s="231"/>
      <c r="P15" s="302">
        <f t="shared" si="3"/>
        <v>0</v>
      </c>
      <c r="Q15" s="302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2" t="s">
        <v>10</v>
      </c>
      <c r="B16" s="395" t="s">
        <v>884</v>
      </c>
      <c r="C16" s="230"/>
      <c r="D16" s="230"/>
      <c r="E16" s="230"/>
      <c r="F16" s="302">
        <f t="shared" si="0"/>
        <v>0</v>
      </c>
      <c r="G16" s="231"/>
      <c r="H16" s="231"/>
      <c r="I16" s="302">
        <f t="shared" si="1"/>
        <v>0</v>
      </c>
      <c r="J16" s="231"/>
      <c r="K16" s="231"/>
      <c r="L16" s="231"/>
      <c r="M16" s="302">
        <f t="shared" si="2"/>
        <v>0</v>
      </c>
      <c r="N16" s="231"/>
      <c r="O16" s="231"/>
      <c r="P16" s="302">
        <f t="shared" si="3"/>
        <v>0</v>
      </c>
      <c r="Q16" s="302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95" t="s">
        <v>885</v>
      </c>
      <c r="C17" s="230"/>
      <c r="D17" s="230"/>
      <c r="E17" s="230"/>
      <c r="F17" s="302">
        <f t="shared" si="0"/>
        <v>0</v>
      </c>
      <c r="G17" s="231"/>
      <c r="H17" s="231"/>
      <c r="I17" s="302">
        <f t="shared" si="1"/>
        <v>0</v>
      </c>
      <c r="J17" s="231"/>
      <c r="K17" s="231"/>
      <c r="L17" s="231"/>
      <c r="M17" s="302">
        <f t="shared" si="2"/>
        <v>0</v>
      </c>
      <c r="N17" s="231"/>
      <c r="O17" s="231"/>
      <c r="P17" s="302">
        <f t="shared" si="3"/>
        <v>0</v>
      </c>
      <c r="Q17" s="302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97" t="s">
        <v>886</v>
      </c>
      <c r="C18" s="301">
        <f>SUM(C12+C17)</f>
        <v>0</v>
      </c>
      <c r="D18" s="301">
        <f aca="true" t="shared" si="5" ref="D18:O18">SUM(D12+D17)</f>
        <v>0</v>
      </c>
      <c r="E18" s="301">
        <f t="shared" si="5"/>
        <v>0</v>
      </c>
      <c r="F18" s="302">
        <f t="shared" si="0"/>
        <v>0</v>
      </c>
      <c r="G18" s="301">
        <f t="shared" si="5"/>
        <v>0</v>
      </c>
      <c r="H18" s="301">
        <f t="shared" si="5"/>
        <v>0</v>
      </c>
      <c r="I18" s="302">
        <f t="shared" si="1"/>
        <v>0</v>
      </c>
      <c r="J18" s="301">
        <f t="shared" si="5"/>
        <v>0</v>
      </c>
      <c r="K18" s="301">
        <f t="shared" si="5"/>
        <v>0</v>
      </c>
      <c r="L18" s="301">
        <f t="shared" si="5"/>
        <v>0</v>
      </c>
      <c r="M18" s="302">
        <f t="shared" si="2"/>
        <v>0</v>
      </c>
      <c r="N18" s="301">
        <f t="shared" si="5"/>
        <v>0</v>
      </c>
      <c r="O18" s="301">
        <f t="shared" si="5"/>
        <v>0</v>
      </c>
      <c r="P18" s="302">
        <f t="shared" si="3"/>
        <v>0</v>
      </c>
      <c r="Q18" s="302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1"/>
      <c r="D19" s="181"/>
      <c r="E19" s="181"/>
      <c r="F19" s="7"/>
      <c r="G19" s="182"/>
      <c r="H19" s="182"/>
      <c r="I19" s="7"/>
      <c r="J19" s="182"/>
      <c r="K19" s="182"/>
      <c r="L19" s="182"/>
      <c r="M19" s="7"/>
      <c r="N19" s="182"/>
      <c r="O19" s="182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4"/>
      <c r="B20" s="183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5" customFormat="1" ht="15.75">
      <c r="A21" s="184"/>
      <c r="B21" s="1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5" customFormat="1" ht="15.75">
      <c r="A22" s="184"/>
      <c r="B22" s="18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5" customFormat="1" ht="15.75">
      <c r="A23" s="184"/>
      <c r="B23" s="18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5" customFormat="1" ht="15.75">
      <c r="A24" s="184"/>
      <c r="B24" s="184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5" customFormat="1" ht="15.75">
      <c r="A25" s="184"/>
      <c r="B25" s="18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5" customFormat="1" ht="15.75">
      <c r="A26" s="184"/>
      <c r="B26" s="184"/>
      <c r="C26" s="182"/>
      <c r="D26" s="182"/>
      <c r="E26" s="182"/>
      <c r="F26" s="11"/>
      <c r="G26" s="182"/>
      <c r="H26" s="182"/>
      <c r="I26" s="11"/>
      <c r="J26" s="182"/>
      <c r="K26" s="182"/>
      <c r="L26" s="182"/>
      <c r="M26" s="11"/>
      <c r="N26" s="182"/>
      <c r="O26" s="182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5" customFormat="1" ht="15.75">
      <c r="A27" s="14"/>
      <c r="B27" s="184"/>
      <c r="C27" s="182"/>
      <c r="D27" s="182"/>
      <c r="E27" s="182"/>
      <c r="F27" s="11"/>
      <c r="G27" s="182"/>
      <c r="H27" s="182"/>
      <c r="I27" s="11"/>
      <c r="J27" s="182"/>
      <c r="K27" s="182"/>
      <c r="L27" s="182"/>
      <c r="M27" s="11"/>
      <c r="N27" s="182"/>
      <c r="O27" s="182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5" customFormat="1" ht="15.75">
      <c r="A28" s="14"/>
      <c r="B28" s="14"/>
      <c r="C28" s="182"/>
      <c r="D28" s="182"/>
      <c r="E28" s="182"/>
      <c r="F28" s="11"/>
      <c r="G28" s="182"/>
      <c r="H28" s="182"/>
      <c r="I28" s="11"/>
      <c r="J28" s="182"/>
      <c r="K28" s="182"/>
      <c r="L28" s="182"/>
      <c r="M28" s="11"/>
      <c r="N28" s="182"/>
      <c r="O28" s="182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5" customFormat="1" ht="15.75">
      <c r="A29" s="184"/>
      <c r="B29" s="14"/>
      <c r="C29" s="182"/>
      <c r="D29" s="182"/>
      <c r="E29" s="182"/>
      <c r="F29" s="11"/>
      <c r="G29" s="182"/>
      <c r="H29" s="182"/>
      <c r="I29" s="11"/>
      <c r="J29" s="182"/>
      <c r="K29" s="182"/>
      <c r="L29" s="182"/>
      <c r="M29" s="11"/>
      <c r="N29" s="182"/>
      <c r="O29" s="182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5" customFormat="1" ht="15.75">
      <c r="A30" s="15"/>
      <c r="B30" s="184"/>
      <c r="C30" s="182"/>
      <c r="D30" s="182"/>
      <c r="E30" s="182"/>
      <c r="F30" s="11"/>
      <c r="G30" s="182"/>
      <c r="H30" s="182"/>
      <c r="I30" s="11"/>
      <c r="J30" s="182"/>
      <c r="K30" s="182"/>
      <c r="L30" s="182"/>
      <c r="M30" s="11"/>
      <c r="N30" s="182"/>
      <c r="O30" s="182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5" customFormat="1" ht="15.75">
      <c r="A31" s="14"/>
      <c r="B31" s="15"/>
      <c r="C31" s="182"/>
      <c r="D31" s="182"/>
      <c r="E31" s="182"/>
      <c r="F31" s="11"/>
      <c r="G31" s="182"/>
      <c r="H31" s="182"/>
      <c r="I31" s="11"/>
      <c r="J31" s="182"/>
      <c r="K31" s="182"/>
      <c r="L31" s="182"/>
      <c r="M31" s="11"/>
      <c r="N31" s="182"/>
      <c r="O31" s="182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5" customFormat="1" ht="15.75">
      <c r="A32" s="16"/>
      <c r="B32" s="14"/>
      <c r="C32" s="182"/>
      <c r="D32" s="182"/>
      <c r="E32" s="182"/>
      <c r="F32" s="11"/>
      <c r="G32" s="182"/>
      <c r="H32" s="182"/>
      <c r="I32" s="11"/>
      <c r="J32" s="182"/>
      <c r="K32" s="182"/>
      <c r="L32" s="182"/>
      <c r="M32" s="11"/>
      <c r="N32" s="182"/>
      <c r="O32" s="182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6"/>
      <c r="C34" s="181"/>
      <c r="D34" s="181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7"/>
      <c r="P35" s="187"/>
      <c r="Q35" s="18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9"/>
      <c r="C36" s="188"/>
      <c r="D36" s="188"/>
      <c r="E36" s="1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9"/>
      <c r="B37" s="179"/>
      <c r="C37" s="188"/>
      <c r="D37" s="188"/>
      <c r="E37" s="1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9"/>
      <c r="C38" s="188"/>
      <c r="D38" s="188"/>
      <c r="E38" s="1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8"/>
      <c r="D39" s="188"/>
      <c r="E39" s="1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8"/>
      <c r="D40" s="188"/>
      <c r="E40" s="1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8"/>
      <c r="D41" s="188"/>
      <c r="E41" s="1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8"/>
      <c r="D42" s="188"/>
      <c r="E42" s="1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8"/>
      <c r="D43" s="188"/>
      <c r="E43" s="1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8"/>
      <c r="D44" s="188"/>
      <c r="E44" s="1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8"/>
      <c r="D45" s="188"/>
      <c r="E45" s="1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8"/>
      <c r="D46" s="188"/>
      <c r="E46" s="1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8"/>
      <c r="D47" s="188"/>
      <c r="E47" s="1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8"/>
      <c r="D48" s="188"/>
      <c r="E48" s="1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8"/>
      <c r="D49" s="188"/>
      <c r="E49" s="1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8"/>
      <c r="D50" s="188"/>
      <c r="E50" s="1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8"/>
      <c r="D51" s="188"/>
      <c r="E51" s="1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8"/>
      <c r="D52" s="188"/>
      <c r="E52" s="1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8"/>
      <c r="D53" s="188"/>
      <c r="E53" s="1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8"/>
      <c r="D54" s="188"/>
      <c r="E54" s="1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8"/>
      <c r="D55" s="188"/>
      <c r="E55" s="1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8"/>
      <c r="D56" s="188"/>
      <c r="E56" s="1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8"/>
      <c r="D57" s="188"/>
      <c r="E57" s="1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8"/>
      <c r="D58" s="188"/>
      <c r="E58" s="1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8"/>
      <c r="E59" s="1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8"/>
      <c r="E60" s="1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8"/>
      <c r="E61" s="1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0"/>
      <c r="E63" s="190"/>
    </row>
    <row r="64" spans="4:5" ht="15.75">
      <c r="D64" s="190"/>
      <c r="E64" s="190"/>
    </row>
    <row r="65" spans="4:5" ht="15.75">
      <c r="D65" s="190"/>
      <c r="E65" s="190"/>
    </row>
    <row r="66" spans="4:5" ht="15.75">
      <c r="D66" s="190"/>
      <c r="E66" s="190"/>
    </row>
    <row r="67" spans="4:5" ht="15.75">
      <c r="D67" s="190"/>
      <c r="E67" s="190"/>
    </row>
    <row r="68" spans="4:5" ht="15.75">
      <c r="D68" s="190"/>
      <c r="E68" s="190"/>
    </row>
    <row r="69" spans="4:5" ht="15.75">
      <c r="D69" s="190"/>
      <c r="E69" s="190"/>
    </row>
    <row r="70" spans="4:5" ht="15.75">
      <c r="D70" s="190"/>
      <c r="E70" s="190"/>
    </row>
    <row r="71" spans="4:5" ht="15.75">
      <c r="D71" s="190"/>
      <c r="E71" s="190"/>
    </row>
    <row r="72" spans="4:5" ht="15.75">
      <c r="D72" s="190"/>
      <c r="E72" s="190"/>
    </row>
    <row r="73" spans="4:5" ht="15.75">
      <c r="D73" s="190"/>
      <c r="E73" s="190"/>
    </row>
    <row r="74" spans="4:5" ht="15.75">
      <c r="D74" s="190"/>
      <c r="E74" s="190"/>
    </row>
    <row r="75" spans="4:5" ht="15.75">
      <c r="D75" s="190"/>
      <c r="E75" s="190"/>
    </row>
    <row r="76" spans="4:5" ht="15.75">
      <c r="D76" s="190"/>
      <c r="E76" s="190"/>
    </row>
    <row r="77" spans="4:5" ht="15.75">
      <c r="D77" s="190"/>
      <c r="E77" s="190"/>
    </row>
    <row r="78" spans="4:5" ht="15.75">
      <c r="D78" s="190"/>
      <c r="E78" s="190"/>
    </row>
    <row r="79" spans="4:5" ht="15.75">
      <c r="D79" s="190"/>
      <c r="E79" s="190"/>
    </row>
    <row r="80" spans="4:5" ht="15.75">
      <c r="D80" s="190"/>
      <c r="E80" s="190"/>
    </row>
    <row r="81" spans="4:5" ht="15.75">
      <c r="D81" s="190"/>
      <c r="E81" s="190"/>
    </row>
    <row r="82" spans="4:5" ht="15.75">
      <c r="D82" s="190"/>
      <c r="E82" s="190"/>
    </row>
    <row r="83" spans="4:5" ht="15.75">
      <c r="D83" s="190"/>
      <c r="E83" s="190"/>
    </row>
    <row r="84" spans="4:5" ht="15.75">
      <c r="D84" s="190"/>
      <c r="E84" s="190"/>
    </row>
    <row r="85" spans="4:5" ht="15.75">
      <c r="D85" s="190"/>
      <c r="E85" s="190"/>
    </row>
    <row r="86" spans="4:5" ht="15.75">
      <c r="D86" s="190"/>
      <c r="E86" s="190"/>
    </row>
    <row r="87" spans="4:5" ht="15.75">
      <c r="D87" s="190"/>
      <c r="E87" s="190"/>
    </row>
    <row r="88" spans="4:5" ht="15.75">
      <c r="D88" s="190"/>
      <c r="E88" s="190"/>
    </row>
    <row r="89" spans="4:5" ht="15.75">
      <c r="D89" s="190"/>
      <c r="E89" s="190"/>
    </row>
    <row r="90" spans="4:5" ht="15.75">
      <c r="D90" s="190"/>
      <c r="E90" s="190"/>
    </row>
    <row r="91" spans="4:5" ht="15.75">
      <c r="D91" s="190"/>
      <c r="E91" s="190"/>
    </row>
    <row r="92" spans="4:5" ht="15.75">
      <c r="D92" s="190"/>
      <c r="E92" s="190"/>
    </row>
    <row r="93" spans="4:5" ht="15.75">
      <c r="D93" s="190"/>
      <c r="E93" s="190"/>
    </row>
    <row r="94" spans="4:5" ht="15.75">
      <c r="D94" s="190"/>
      <c r="E94" s="190"/>
    </row>
    <row r="95" spans="4:5" ht="15.75">
      <c r="D95" s="190"/>
      <c r="E95" s="190"/>
    </row>
    <row r="96" spans="4:5" ht="15.75">
      <c r="D96" s="190"/>
      <c r="E96" s="190"/>
    </row>
    <row r="97" spans="4:5" ht="15.75">
      <c r="D97" s="190"/>
      <c r="E97" s="190"/>
    </row>
    <row r="98" spans="4:5" ht="15.75">
      <c r="D98" s="190"/>
      <c r="E98" s="190"/>
    </row>
    <row r="99" spans="4:5" ht="15.75">
      <c r="D99" s="190"/>
      <c r="E99" s="190"/>
    </row>
    <row r="100" spans="4:5" ht="15.75">
      <c r="D100" s="190"/>
      <c r="E100" s="190"/>
    </row>
    <row r="101" spans="4:5" ht="15.75">
      <c r="D101" s="190"/>
      <c r="E101" s="190"/>
    </row>
    <row r="102" spans="4:5" ht="15.75">
      <c r="D102" s="190"/>
      <c r="E102" s="190"/>
    </row>
    <row r="103" spans="4:5" ht="15.75">
      <c r="D103" s="190"/>
      <c r="E103" s="190"/>
    </row>
    <row r="104" spans="4:5" ht="15.75">
      <c r="D104" s="190"/>
      <c r="E104" s="190"/>
    </row>
    <row r="105" spans="4:5" ht="15.75">
      <c r="D105" s="190"/>
      <c r="E105" s="190"/>
    </row>
    <row r="106" spans="4:5" ht="15.75">
      <c r="D106" s="190"/>
      <c r="E106" s="190"/>
    </row>
    <row r="107" spans="4:5" ht="15.75">
      <c r="D107" s="190"/>
      <c r="E107" s="190"/>
    </row>
    <row r="108" spans="4:5" ht="15.75">
      <c r="D108" s="190"/>
      <c r="E108" s="190"/>
    </row>
    <row r="109" spans="4:5" ht="15.75">
      <c r="D109" s="190"/>
      <c r="E109" s="190"/>
    </row>
    <row r="110" spans="4:5" ht="15.75">
      <c r="D110" s="190"/>
      <c r="E110" s="190"/>
    </row>
    <row r="111" spans="4:5" ht="15.75">
      <c r="D111" s="190"/>
      <c r="E111" s="190"/>
    </row>
    <row r="112" spans="4:5" ht="15.75">
      <c r="D112" s="190"/>
      <c r="E112" s="190"/>
    </row>
    <row r="113" spans="4:5" ht="15.75">
      <c r="D113" s="190"/>
      <c r="E113" s="190"/>
    </row>
    <row r="114" spans="4:5" ht="15.75">
      <c r="D114" s="190"/>
      <c r="E114" s="190"/>
    </row>
    <row r="115" spans="4:5" ht="15.75">
      <c r="D115" s="190"/>
      <c r="E115" s="190"/>
    </row>
    <row r="116" spans="4:5" ht="15.75">
      <c r="D116" s="190"/>
      <c r="E116" s="190"/>
    </row>
    <row r="117" spans="4:5" ht="15.75">
      <c r="D117" s="190"/>
      <c r="E117" s="190"/>
    </row>
    <row r="118" spans="4:5" ht="15.75">
      <c r="D118" s="190"/>
      <c r="E118" s="190"/>
    </row>
    <row r="119" spans="4:5" ht="15.75">
      <c r="D119" s="190"/>
      <c r="E119" s="190"/>
    </row>
    <row r="120" spans="4:5" ht="15.75">
      <c r="D120" s="190"/>
      <c r="E120" s="190"/>
    </row>
    <row r="121" spans="4:5" ht="15.75">
      <c r="D121" s="190"/>
      <c r="E121" s="190"/>
    </row>
    <row r="122" spans="4:5" ht="15.75">
      <c r="D122" s="190"/>
      <c r="E122" s="190"/>
    </row>
    <row r="123" spans="4:5" ht="15.75">
      <c r="D123" s="190"/>
      <c r="E123" s="190"/>
    </row>
    <row r="124" spans="4:5" ht="15.75">
      <c r="D124" s="190"/>
      <c r="E124" s="190"/>
    </row>
    <row r="125" spans="4:5" ht="15.75">
      <c r="D125" s="190"/>
      <c r="E125" s="190"/>
    </row>
    <row r="126" spans="4:5" ht="15.75">
      <c r="D126" s="190"/>
      <c r="E126" s="190"/>
    </row>
    <row r="127" spans="4:5" ht="15.75">
      <c r="D127" s="190"/>
      <c r="E127" s="190"/>
    </row>
    <row r="128" spans="4:5" ht="15.75">
      <c r="D128" s="190"/>
      <c r="E128" s="190"/>
    </row>
    <row r="129" spans="4:5" ht="15.75">
      <c r="D129" s="190"/>
      <c r="E129" s="190"/>
    </row>
    <row r="130" spans="4:5" ht="15.75">
      <c r="D130" s="190"/>
      <c r="E130" s="190"/>
    </row>
    <row r="131" spans="4:5" ht="15.75">
      <c r="D131" s="190"/>
      <c r="E131" s="190"/>
    </row>
    <row r="132" spans="4:5" ht="15.75">
      <c r="D132" s="190"/>
      <c r="E132" s="190"/>
    </row>
    <row r="133" spans="4:5" ht="15.75">
      <c r="D133" s="190"/>
      <c r="E133" s="190"/>
    </row>
    <row r="134" spans="4:5" ht="15.75">
      <c r="D134" s="190"/>
      <c r="E134" s="190"/>
    </row>
    <row r="135" spans="4:5" ht="15.75">
      <c r="D135" s="190"/>
      <c r="E135" s="190"/>
    </row>
    <row r="136" spans="4:5" ht="15.75">
      <c r="D136" s="190"/>
      <c r="E136" s="190"/>
    </row>
    <row r="137" spans="4:5" ht="15.75">
      <c r="D137" s="190"/>
      <c r="E137" s="190"/>
    </row>
    <row r="138" spans="4:5" ht="15.75">
      <c r="D138" s="190"/>
      <c r="E138" s="190"/>
    </row>
    <row r="139" spans="4:5" ht="15.75">
      <c r="D139" s="190"/>
      <c r="E139" s="190"/>
    </row>
    <row r="140" spans="4:5" ht="15.75">
      <c r="D140" s="190"/>
      <c r="E140" s="190"/>
    </row>
    <row r="141" spans="4:5" ht="15.75">
      <c r="D141" s="190"/>
      <c r="E141" s="190"/>
    </row>
    <row r="142" spans="4:5" ht="15.75">
      <c r="D142" s="190"/>
      <c r="E142" s="190"/>
    </row>
    <row r="143" spans="4:5" ht="15.75">
      <c r="D143" s="190"/>
      <c r="E143" s="190"/>
    </row>
    <row r="144" spans="4:5" ht="15.75">
      <c r="D144" s="190"/>
      <c r="E144" s="190"/>
    </row>
    <row r="145" spans="4:5" ht="15.75">
      <c r="D145" s="190"/>
      <c r="E145" s="190"/>
    </row>
    <row r="146" spans="4:5" ht="15.75">
      <c r="D146" s="190"/>
      <c r="E146" s="190"/>
    </row>
    <row r="147" spans="4:5" ht="15.75">
      <c r="D147" s="190"/>
      <c r="E147" s="190"/>
    </row>
    <row r="148" spans="4:5" ht="15.75">
      <c r="D148" s="190"/>
      <c r="E148" s="190"/>
    </row>
    <row r="149" spans="4:5" ht="15.75">
      <c r="D149" s="190"/>
      <c r="E149" s="190"/>
    </row>
    <row r="150" spans="4:5" ht="15.75">
      <c r="D150" s="190"/>
      <c r="E150" s="190"/>
    </row>
    <row r="151" spans="4:5" ht="15.75">
      <c r="D151" s="190"/>
      <c r="E151" s="190"/>
    </row>
    <row r="152" spans="4:5" ht="15.75">
      <c r="D152" s="190"/>
      <c r="E152" s="190"/>
    </row>
    <row r="153" spans="4:5" ht="15.75">
      <c r="D153" s="190"/>
      <c r="E153" s="190"/>
    </row>
    <row r="154" spans="4:5" ht="15.75">
      <c r="D154" s="190"/>
      <c r="E154" s="190"/>
    </row>
    <row r="155" spans="4:5" ht="15.75">
      <c r="D155" s="190"/>
      <c r="E155" s="190"/>
    </row>
    <row r="156" spans="4:5" ht="15.75">
      <c r="D156" s="190"/>
      <c r="E156" s="190"/>
    </row>
    <row r="157" spans="4:5" ht="15.75">
      <c r="D157" s="190"/>
      <c r="E157" s="190"/>
    </row>
    <row r="158" spans="4:5" ht="15.75">
      <c r="D158" s="190"/>
      <c r="E158" s="190"/>
    </row>
    <row r="159" spans="4:5" ht="15.75">
      <c r="D159" s="190"/>
      <c r="E159" s="190"/>
    </row>
    <row r="160" spans="4:5" ht="15.75">
      <c r="D160" s="190"/>
      <c r="E160" s="190"/>
    </row>
    <row r="161" spans="4:5" ht="15.75">
      <c r="D161" s="190"/>
      <c r="E161" s="190"/>
    </row>
    <row r="162" spans="4:5" ht="15.75">
      <c r="D162" s="190"/>
      <c r="E162" s="190"/>
    </row>
    <row r="163" spans="4:5" ht="15.75">
      <c r="D163" s="190"/>
      <c r="E163" s="190"/>
    </row>
    <row r="164" spans="4:5" ht="15.75">
      <c r="D164" s="190"/>
      <c r="E164" s="190"/>
    </row>
    <row r="165" spans="4:5" ht="15.75">
      <c r="D165" s="190"/>
      <c r="E165" s="190"/>
    </row>
    <row r="166" spans="4:5" ht="15.75">
      <c r="D166" s="190"/>
      <c r="E166" s="190"/>
    </row>
    <row r="167" spans="4:5" ht="15.75">
      <c r="D167" s="190"/>
      <c r="E167" s="190"/>
    </row>
    <row r="168" spans="4:5" ht="15.75">
      <c r="D168" s="190"/>
      <c r="E168" s="190"/>
    </row>
    <row r="169" spans="4:5" ht="15.75">
      <c r="D169" s="190"/>
      <c r="E169" s="190"/>
    </row>
    <row r="170" spans="4:5" ht="15.75">
      <c r="D170" s="190"/>
      <c r="E170" s="190"/>
    </row>
    <row r="171" spans="4:5" ht="15.75">
      <c r="D171" s="190"/>
      <c r="E171" s="190"/>
    </row>
    <row r="172" spans="4:5" ht="15.75">
      <c r="D172" s="190"/>
      <c r="E172" s="190"/>
    </row>
    <row r="173" spans="4:5" ht="15.75">
      <c r="D173" s="190"/>
      <c r="E173" s="190"/>
    </row>
    <row r="174" spans="4:5" ht="15.75">
      <c r="D174" s="190"/>
      <c r="E174" s="190"/>
    </row>
    <row r="175" spans="4:5" ht="15.75">
      <c r="D175" s="190"/>
      <c r="E175" s="190"/>
    </row>
    <row r="176" spans="4:5" ht="15.75">
      <c r="D176" s="190"/>
      <c r="E176" s="190"/>
    </row>
    <row r="177" spans="4:5" ht="15.75">
      <c r="D177" s="190"/>
      <c r="E177" s="190"/>
    </row>
    <row r="178" spans="4:5" ht="15.75">
      <c r="D178" s="190"/>
      <c r="E178" s="190"/>
    </row>
    <row r="179" spans="4:5" ht="15.75">
      <c r="D179" s="190"/>
      <c r="E179" s="190"/>
    </row>
    <row r="180" spans="4:5" ht="15.75">
      <c r="D180" s="190"/>
      <c r="E180" s="190"/>
    </row>
    <row r="181" spans="4:5" ht="15.75">
      <c r="D181" s="190"/>
      <c r="E181" s="190"/>
    </row>
    <row r="182" spans="4:5" ht="15.75">
      <c r="D182" s="190"/>
      <c r="E182" s="190"/>
    </row>
    <row r="183" spans="4:5" ht="15.75">
      <c r="D183" s="190"/>
      <c r="E183" s="190"/>
    </row>
    <row r="184" spans="4:5" ht="15.75">
      <c r="D184" s="190"/>
      <c r="E184" s="190"/>
    </row>
    <row r="185" spans="4:5" ht="15.75">
      <c r="D185" s="190"/>
      <c r="E185" s="190"/>
    </row>
    <row r="186" spans="4:5" ht="15.75">
      <c r="D186" s="190"/>
      <c r="E186" s="190"/>
    </row>
    <row r="187" spans="4:5" ht="15.75">
      <c r="D187" s="190"/>
      <c r="E187" s="190"/>
    </row>
    <row r="188" spans="4:5" ht="15.75">
      <c r="D188" s="190"/>
      <c r="E188" s="190"/>
    </row>
    <row r="189" spans="4:5" ht="15.75">
      <c r="D189" s="190"/>
      <c r="E189" s="190"/>
    </row>
    <row r="190" spans="4:5" ht="15.75">
      <c r="D190" s="190"/>
      <c r="E190" s="190"/>
    </row>
    <row r="191" spans="4:5" ht="15.75">
      <c r="D191" s="190"/>
      <c r="E191" s="190"/>
    </row>
    <row r="192" spans="4:5" ht="15.75">
      <c r="D192" s="190"/>
      <c r="E192" s="190"/>
    </row>
    <row r="193" spans="4:5" ht="15.75">
      <c r="D193" s="190"/>
      <c r="E193" s="190"/>
    </row>
    <row r="194" spans="4:5" ht="15.75">
      <c r="D194" s="190"/>
      <c r="E194" s="190"/>
    </row>
    <row r="195" spans="4:5" ht="15.75">
      <c r="D195" s="190"/>
      <c r="E195" s="190"/>
    </row>
    <row r="196" spans="4:5" ht="15.75">
      <c r="D196" s="190"/>
      <c r="E196" s="190"/>
    </row>
    <row r="197" spans="4:5" ht="15.75">
      <c r="D197" s="190"/>
      <c r="E197" s="190"/>
    </row>
    <row r="198" spans="4:5" ht="15.75">
      <c r="D198" s="190"/>
      <c r="E198" s="190"/>
    </row>
    <row r="199" spans="4:5" ht="15.75">
      <c r="D199" s="190"/>
      <c r="E199" s="190"/>
    </row>
    <row r="200" spans="4:5" ht="15.75">
      <c r="D200" s="190"/>
      <c r="E200" s="190"/>
    </row>
    <row r="201" spans="4:5" ht="15.75">
      <c r="D201" s="190"/>
      <c r="E201" s="190"/>
    </row>
    <row r="202" spans="4:5" ht="15.75">
      <c r="D202" s="190"/>
      <c r="E202" s="190"/>
    </row>
    <row r="203" spans="4:5" ht="15.75">
      <c r="D203" s="190"/>
      <c r="E203" s="190"/>
    </row>
    <row r="204" spans="4:5" ht="15.75">
      <c r="D204" s="190"/>
      <c r="E204" s="190"/>
    </row>
    <row r="205" spans="4:5" ht="15.75">
      <c r="D205" s="190"/>
      <c r="E205" s="190"/>
    </row>
    <row r="206" spans="4:5" ht="15.75">
      <c r="D206" s="190"/>
      <c r="E206" s="190"/>
    </row>
    <row r="207" spans="4:5" ht="15.75">
      <c r="D207" s="190"/>
      <c r="E207" s="190"/>
    </row>
    <row r="208" spans="4:5" ht="15.75">
      <c r="D208" s="190"/>
      <c r="E208" s="190"/>
    </row>
    <row r="209" spans="4:5" ht="15.75">
      <c r="D209" s="190"/>
      <c r="E209" s="190"/>
    </row>
    <row r="210" spans="4:5" ht="15.75">
      <c r="D210" s="190"/>
      <c r="E210" s="190"/>
    </row>
    <row r="211" spans="4:5" ht="15.75">
      <c r="D211" s="190"/>
      <c r="E211" s="190"/>
    </row>
    <row r="212" spans="4:5" ht="15.75">
      <c r="D212" s="190"/>
      <c r="E212" s="190"/>
    </row>
    <row r="213" spans="4:5" ht="15.75">
      <c r="D213" s="190"/>
      <c r="E213" s="190"/>
    </row>
    <row r="214" spans="4:5" ht="15.75">
      <c r="D214" s="190"/>
      <c r="E214" s="190"/>
    </row>
    <row r="215" spans="4:5" ht="15.75">
      <c r="D215" s="190"/>
      <c r="E215" s="190"/>
    </row>
    <row r="216" spans="4:5" ht="15.75">
      <c r="D216" s="190"/>
      <c r="E216" s="190"/>
    </row>
    <row r="217" spans="4:5" ht="15.75">
      <c r="D217" s="190"/>
      <c r="E217" s="190"/>
    </row>
    <row r="218" spans="4:5" ht="15.75">
      <c r="D218" s="190"/>
      <c r="E218" s="190"/>
    </row>
    <row r="219" spans="4:5" ht="15.75">
      <c r="D219" s="190"/>
      <c r="E219" s="190"/>
    </row>
    <row r="220" spans="4:5" ht="15.75">
      <c r="D220" s="190"/>
      <c r="E220" s="190"/>
    </row>
    <row r="221" spans="4:5" ht="15.75">
      <c r="D221" s="190"/>
      <c r="E221" s="190"/>
    </row>
    <row r="222" spans="4:5" ht="15.75">
      <c r="D222" s="190"/>
      <c r="E222" s="190"/>
    </row>
    <row r="223" spans="4:5" ht="15.75">
      <c r="D223" s="190"/>
      <c r="E223" s="19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19">
      <selection activeCell="D34" sqref="D34:D35"/>
    </sheetView>
  </sheetViews>
  <sheetFormatPr defaultColWidth="9.140625" defaultRowHeight="12.75"/>
  <cols>
    <col min="1" max="1" width="56.28125" style="111" customWidth="1"/>
    <col min="2" max="2" width="14.57421875" style="111" customWidth="1"/>
    <col min="3" max="3" width="16.8515625" style="111" customWidth="1"/>
    <col min="4" max="6" width="14.7109375" style="111" customWidth="1"/>
    <col min="7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F1" s="228" t="s">
        <v>1459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6" ht="15" customHeight="1">
      <c r="A2" s="82" t="s">
        <v>253</v>
      </c>
      <c r="B2" s="87"/>
      <c r="C2" s="89"/>
      <c r="D2" s="86"/>
      <c r="E2" s="220"/>
      <c r="F2" s="220"/>
    </row>
    <row r="3" spans="1:6" ht="15" customHeight="1">
      <c r="A3" s="40" t="str">
        <f>CONCATENATE("на ",UPPER(dfName))</f>
        <v>на ДФ ДСК ФОНД НА ПАРИЧНИЯ ПАЗАР В ЕВРО</v>
      </c>
      <c r="B3" s="87"/>
      <c r="C3" s="89"/>
      <c r="D3" s="86"/>
      <c r="E3" s="220"/>
      <c r="F3" s="220"/>
    </row>
    <row r="4" spans="1:6" ht="15.75">
      <c r="A4" s="91" t="str">
        <f>CONCATENATE("към ",TEXT(EndDate,"dd.mm.yyyy")," г.")</f>
        <v>към 31.12.2017 г.</v>
      </c>
      <c r="B4" s="87"/>
      <c r="C4" s="89"/>
      <c r="D4" s="90"/>
      <c r="E4" s="220"/>
      <c r="F4" s="220"/>
    </row>
    <row r="5" spans="1:6" ht="15.75">
      <c r="A5" s="152"/>
      <c r="B5" s="152"/>
      <c r="D5" s="75" t="s">
        <v>914</v>
      </c>
      <c r="E5" s="560">
        <f>ReportedCompletionDate</f>
        <v>43188</v>
      </c>
      <c r="F5" s="561"/>
    </row>
    <row r="6" spans="1:5" ht="15.75">
      <c r="A6" s="152"/>
      <c r="B6" s="152"/>
      <c r="D6" s="512" t="s">
        <v>248</v>
      </c>
      <c r="E6" s="513" t="str">
        <f>authorName</f>
        <v>Даниела Александрова</v>
      </c>
    </row>
    <row r="7" spans="3:6" ht="15.75">
      <c r="C7" s="143"/>
      <c r="D7" s="512" t="s">
        <v>250</v>
      </c>
      <c r="E7" s="514" t="str">
        <f>udManager</f>
        <v>Петко Кръстев и Димитър Тончев</v>
      </c>
      <c r="F7" s="562"/>
    </row>
    <row r="8" spans="1:6" ht="15.75">
      <c r="A8" s="153" t="s">
        <v>66</v>
      </c>
      <c r="B8" s="153"/>
      <c r="C8" s="130"/>
      <c r="F8" s="134" t="s">
        <v>57</v>
      </c>
    </row>
    <row r="9" spans="1:6" ht="15.75">
      <c r="A9" s="652" t="s">
        <v>67</v>
      </c>
      <c r="B9" s="653" t="s">
        <v>223</v>
      </c>
      <c r="C9" s="663" t="s">
        <v>68</v>
      </c>
      <c r="D9" s="660" t="s">
        <v>69</v>
      </c>
      <c r="E9" s="661"/>
      <c r="F9" s="662"/>
    </row>
    <row r="10" spans="1:6" ht="31.5">
      <c r="A10" s="652"/>
      <c r="B10" s="653" t="s">
        <v>223</v>
      </c>
      <c r="C10" s="664"/>
      <c r="D10" s="137" t="s">
        <v>254</v>
      </c>
      <c r="E10" s="137" t="s">
        <v>255</v>
      </c>
      <c r="F10" s="137" t="s">
        <v>70</v>
      </c>
    </row>
    <row r="11" spans="1:6" s="154" customFormat="1" ht="15.75">
      <c r="A11" s="392" t="s">
        <v>5</v>
      </c>
      <c r="B11" s="401" t="s">
        <v>162</v>
      </c>
      <c r="C11" s="563">
        <v>1</v>
      </c>
      <c r="D11" s="563">
        <v>2</v>
      </c>
      <c r="E11" s="563">
        <v>3</v>
      </c>
      <c r="F11" s="392">
        <v>4</v>
      </c>
    </row>
    <row r="12" spans="1:6" ht="15.75">
      <c r="A12" s="155" t="s">
        <v>85</v>
      </c>
      <c r="B12" s="74"/>
      <c r="C12" s="139" t="s">
        <v>65</v>
      </c>
      <c r="D12" s="139" t="s">
        <v>65</v>
      </c>
      <c r="E12" s="139" t="s">
        <v>65</v>
      </c>
      <c r="F12" s="127"/>
    </row>
    <row r="13" spans="1:6" ht="15.75">
      <c r="A13" s="156" t="s">
        <v>154</v>
      </c>
      <c r="B13" s="398" t="s">
        <v>887</v>
      </c>
      <c r="C13" s="296">
        <f>SUM(D13:F13)</f>
        <v>0</v>
      </c>
      <c r="D13" s="241"/>
      <c r="E13" s="241"/>
      <c r="F13" s="303"/>
    </row>
    <row r="14" spans="1:6" ht="15.75">
      <c r="A14" s="156" t="s">
        <v>155</v>
      </c>
      <c r="B14" s="398" t="s">
        <v>888</v>
      </c>
      <c r="C14" s="296">
        <f>SUM(D14:F14)</f>
        <v>0</v>
      </c>
      <c r="D14" s="241"/>
      <c r="E14" s="241"/>
      <c r="F14" s="303"/>
    </row>
    <row r="15" spans="1:6" ht="15.75">
      <c r="A15" s="156" t="s">
        <v>156</v>
      </c>
      <c r="B15" s="398" t="s">
        <v>889</v>
      </c>
      <c r="C15" s="296">
        <f>SUM(D15:F15)</f>
        <v>0</v>
      </c>
      <c r="D15" s="241"/>
      <c r="E15" s="241"/>
      <c r="F15" s="303"/>
    </row>
    <row r="16" spans="1:6" ht="15.75">
      <c r="A16" s="156" t="s">
        <v>157</v>
      </c>
      <c r="B16" s="398" t="s">
        <v>890</v>
      </c>
      <c r="C16" s="296">
        <f>SUM(C17:C19)</f>
        <v>0</v>
      </c>
      <c r="D16" s="289">
        <f>SUM(D17:D19)</f>
        <v>0</v>
      </c>
      <c r="E16" s="289">
        <f>SUM(E17:E19)</f>
        <v>0</v>
      </c>
      <c r="F16" s="289">
        <f>SUM(F17:F19)</f>
        <v>0</v>
      </c>
    </row>
    <row r="17" spans="1:6" ht="15.75">
      <c r="A17" s="304" t="s">
        <v>96</v>
      </c>
      <c r="B17" s="398" t="s">
        <v>891</v>
      </c>
      <c r="C17" s="296">
        <f>SUM(D17:F17)</f>
        <v>0</v>
      </c>
      <c r="D17" s="241"/>
      <c r="E17" s="241"/>
      <c r="F17" s="303"/>
    </row>
    <row r="18" spans="1:6" ht="15.75">
      <c r="A18" s="304" t="s">
        <v>104</v>
      </c>
      <c r="B18" s="398" t="s">
        <v>892</v>
      </c>
      <c r="C18" s="296">
        <f>SUM(D18:F18)</f>
        <v>0</v>
      </c>
      <c r="D18" s="241"/>
      <c r="E18" s="241"/>
      <c r="F18" s="303"/>
    </row>
    <row r="19" spans="1:6" ht="15.75">
      <c r="A19" s="304" t="s">
        <v>10</v>
      </c>
      <c r="B19" s="398" t="s">
        <v>994</v>
      </c>
      <c r="C19" s="296">
        <f>SUM(D19:F19)</f>
        <v>0</v>
      </c>
      <c r="D19" s="241"/>
      <c r="E19" s="241"/>
      <c r="F19" s="303"/>
    </row>
    <row r="20" spans="1:6" ht="31.5">
      <c r="A20" s="156" t="s">
        <v>158</v>
      </c>
      <c r="B20" s="398" t="s">
        <v>893</v>
      </c>
      <c r="C20" s="296">
        <f>SUM(C21:C23)</f>
        <v>0</v>
      </c>
      <c r="D20" s="289">
        <f>SUM(D21:D23)</f>
        <v>0</v>
      </c>
      <c r="E20" s="289">
        <f>SUM(E21:E23)</f>
        <v>0</v>
      </c>
      <c r="F20" s="289">
        <f>SUM(F21:F23)</f>
        <v>0</v>
      </c>
    </row>
    <row r="21" spans="1:6" ht="15.75">
      <c r="A21" s="304" t="s">
        <v>99</v>
      </c>
      <c r="B21" s="398" t="s">
        <v>894</v>
      </c>
      <c r="C21" s="296">
        <f>SUM(D21:F21)</f>
        <v>0</v>
      </c>
      <c r="D21" s="241"/>
      <c r="E21" s="241"/>
      <c r="F21" s="303"/>
    </row>
    <row r="22" spans="1:6" ht="15.75">
      <c r="A22" s="304" t="s">
        <v>97</v>
      </c>
      <c r="B22" s="398" t="s">
        <v>895</v>
      </c>
      <c r="C22" s="296">
        <f>SUM(D22:F22)</f>
        <v>0</v>
      </c>
      <c r="D22" s="241"/>
      <c r="E22" s="241"/>
      <c r="F22" s="303"/>
    </row>
    <row r="23" spans="1:6" ht="15.75">
      <c r="A23" s="304" t="s">
        <v>10</v>
      </c>
      <c r="B23" s="398" t="s">
        <v>896</v>
      </c>
      <c r="C23" s="296">
        <f>SUM(D23:F23)</f>
        <v>0</v>
      </c>
      <c r="D23" s="241"/>
      <c r="E23" s="241"/>
      <c r="F23" s="303"/>
    </row>
    <row r="24" spans="1:6" ht="15.75">
      <c r="A24" s="156" t="s">
        <v>119</v>
      </c>
      <c r="B24" s="398" t="s">
        <v>897</v>
      </c>
      <c r="C24" s="296">
        <f>SUM(D24:F24)</f>
        <v>0</v>
      </c>
      <c r="D24" s="241"/>
      <c r="E24" s="241"/>
      <c r="F24" s="303"/>
    </row>
    <row r="25" spans="1:6" ht="15.75">
      <c r="A25" s="155" t="s">
        <v>71</v>
      </c>
      <c r="B25" s="398" t="s">
        <v>898</v>
      </c>
      <c r="C25" s="296">
        <f>C13+C14+C15+C16+C20+C24</f>
        <v>0</v>
      </c>
      <c r="D25" s="289">
        <f>D13+D14+D15+D16+D20+D24</f>
        <v>0</v>
      </c>
      <c r="E25" s="289">
        <f>E13+E14+E15+E16+E20+E24</f>
        <v>0</v>
      </c>
      <c r="F25" s="289">
        <f>F13+F14+F15+F16+F20+F24</f>
        <v>0</v>
      </c>
    </row>
    <row r="26" spans="1:6" ht="15.75">
      <c r="A26" s="130"/>
      <c r="B26" s="146"/>
      <c r="C26" s="569" t="s">
        <v>65</v>
      </c>
      <c r="D26" s="569" t="s">
        <v>65</v>
      </c>
      <c r="E26" s="569" t="s">
        <v>65</v>
      </c>
      <c r="F26" s="570"/>
    </row>
    <row r="27" spans="1:6" ht="15.75">
      <c r="A27" s="153" t="s">
        <v>89</v>
      </c>
      <c r="B27" s="145"/>
      <c r="C27" s="571"/>
      <c r="D27" s="571"/>
      <c r="E27" s="571"/>
      <c r="F27" s="571"/>
    </row>
    <row r="28" spans="1:6" ht="15.75">
      <c r="A28" s="652" t="s">
        <v>67</v>
      </c>
      <c r="B28" s="653" t="s">
        <v>223</v>
      </c>
      <c r="C28" s="666" t="s">
        <v>72</v>
      </c>
      <c r="D28" s="654" t="s">
        <v>73</v>
      </c>
      <c r="E28" s="655"/>
      <c r="F28" s="656"/>
    </row>
    <row r="29" spans="1:6" ht="31.5">
      <c r="A29" s="652"/>
      <c r="B29" s="653" t="s">
        <v>223</v>
      </c>
      <c r="C29" s="667"/>
      <c r="D29" s="572" t="s">
        <v>254</v>
      </c>
      <c r="E29" s="572" t="s">
        <v>915</v>
      </c>
      <c r="F29" s="572" t="s">
        <v>74</v>
      </c>
    </row>
    <row r="30" spans="1:6" ht="15.75">
      <c r="A30" s="311" t="s">
        <v>5</v>
      </c>
      <c r="B30" s="400" t="s">
        <v>162</v>
      </c>
      <c r="C30" s="573">
        <v>1</v>
      </c>
      <c r="D30" s="573">
        <v>2</v>
      </c>
      <c r="E30" s="573">
        <v>3</v>
      </c>
      <c r="F30" s="573">
        <v>4</v>
      </c>
    </row>
    <row r="31" spans="1:6" ht="15.75">
      <c r="A31" s="138" t="s">
        <v>86</v>
      </c>
      <c r="B31" s="74"/>
      <c r="C31" s="571"/>
      <c r="D31" s="574" t="s">
        <v>65</v>
      </c>
      <c r="E31" s="574" t="s">
        <v>65</v>
      </c>
      <c r="F31" s="574" t="s">
        <v>65</v>
      </c>
    </row>
    <row r="32" spans="1:6" ht="15.75">
      <c r="A32" s="141" t="s">
        <v>87</v>
      </c>
      <c r="B32" s="398" t="s">
        <v>899</v>
      </c>
      <c r="C32" s="296">
        <f>SUM(D32:F32)</f>
        <v>0</v>
      </c>
      <c r="D32" s="241"/>
      <c r="E32" s="241"/>
      <c r="F32" s="303"/>
    </row>
    <row r="33" spans="1:6" ht="15.75">
      <c r="A33" s="139" t="s">
        <v>911</v>
      </c>
      <c r="B33" s="398" t="s">
        <v>900</v>
      </c>
      <c r="C33" s="296">
        <f>SUM(C34:C36)</f>
        <v>0</v>
      </c>
      <c r="D33" s="289">
        <f>SUM(D34:D36)</f>
        <v>0</v>
      </c>
      <c r="E33" s="289">
        <f>SUM(E34:E36)</f>
        <v>0</v>
      </c>
      <c r="F33" s="289">
        <f>SUM(F34:F36)</f>
        <v>0</v>
      </c>
    </row>
    <row r="34" spans="1:6" ht="15.75">
      <c r="A34" s="158" t="s">
        <v>159</v>
      </c>
      <c r="B34" s="398" t="s">
        <v>901</v>
      </c>
      <c r="C34" s="296">
        <f>SUM(D34:F34)</f>
        <v>0</v>
      </c>
      <c r="D34" s="241"/>
      <c r="E34" s="241"/>
      <c r="F34" s="303"/>
    </row>
    <row r="35" spans="1:6" ht="15.75">
      <c r="A35" s="158" t="s">
        <v>98</v>
      </c>
      <c r="B35" s="398" t="s">
        <v>902</v>
      </c>
      <c r="C35" s="296">
        <f aca="true" t="shared" si="0" ref="C35:C45">SUM(D35:F35)</f>
        <v>0</v>
      </c>
      <c r="D35" s="241"/>
      <c r="E35" s="241"/>
      <c r="F35" s="303"/>
    </row>
    <row r="36" spans="1:6" ht="15.75">
      <c r="A36" s="158" t="s">
        <v>118</v>
      </c>
      <c r="B36" s="398" t="s">
        <v>903</v>
      </c>
      <c r="C36" s="296">
        <f t="shared" si="0"/>
        <v>0</v>
      </c>
      <c r="D36" s="241"/>
      <c r="E36" s="241"/>
      <c r="F36" s="303"/>
    </row>
    <row r="37" spans="1:6" ht="15.75">
      <c r="A37" s="139" t="s">
        <v>120</v>
      </c>
      <c r="B37" s="398" t="s">
        <v>904</v>
      </c>
      <c r="C37" s="296">
        <f t="shared" si="0"/>
        <v>0</v>
      </c>
      <c r="D37" s="241"/>
      <c r="E37" s="241"/>
      <c r="F37" s="303"/>
    </row>
    <row r="38" spans="1:6" ht="15.75">
      <c r="A38" s="139" t="s">
        <v>139</v>
      </c>
      <c r="B38" s="398" t="s">
        <v>905</v>
      </c>
      <c r="C38" s="296">
        <f t="shared" si="0"/>
        <v>0</v>
      </c>
      <c r="D38" s="241"/>
      <c r="E38" s="241"/>
      <c r="F38" s="303"/>
    </row>
    <row r="39" spans="1:6" ht="15.75">
      <c r="A39" s="139" t="s">
        <v>102</v>
      </c>
      <c r="B39" s="398" t="s">
        <v>906</v>
      </c>
      <c r="C39" s="296">
        <f t="shared" si="0"/>
        <v>0</v>
      </c>
      <c r="D39" s="241"/>
      <c r="E39" s="241"/>
      <c r="F39" s="303"/>
    </row>
    <row r="40" spans="1:6" ht="15.75">
      <c r="A40" s="141" t="s">
        <v>103</v>
      </c>
      <c r="B40" s="398" t="s">
        <v>907</v>
      </c>
      <c r="C40" s="296">
        <f t="shared" si="0"/>
        <v>0</v>
      </c>
      <c r="D40" s="241"/>
      <c r="E40" s="241"/>
      <c r="F40" s="303"/>
    </row>
    <row r="41" spans="1:6" ht="15.75">
      <c r="A41" s="141" t="s">
        <v>995</v>
      </c>
      <c r="B41" s="398" t="s">
        <v>908</v>
      </c>
      <c r="C41" s="296">
        <f t="shared" si="0"/>
        <v>0</v>
      </c>
      <c r="D41" s="241"/>
      <c r="E41" s="241"/>
      <c r="F41" s="303"/>
    </row>
    <row r="42" spans="1:6" ht="31.5">
      <c r="A42" s="141" t="s">
        <v>996</v>
      </c>
      <c r="B42" s="398" t="s">
        <v>909</v>
      </c>
      <c r="C42" s="296">
        <f t="shared" si="0"/>
        <v>0</v>
      </c>
      <c r="D42" s="241"/>
      <c r="E42" s="241"/>
      <c r="F42" s="303"/>
    </row>
    <row r="43" spans="1:6" ht="31.5">
      <c r="A43" s="139" t="s">
        <v>142</v>
      </c>
      <c r="B43" s="398" t="s">
        <v>913</v>
      </c>
      <c r="C43" s="296">
        <f t="shared" si="0"/>
        <v>0</v>
      </c>
      <c r="D43" s="241"/>
      <c r="E43" s="241"/>
      <c r="F43" s="303"/>
    </row>
    <row r="44" spans="1:6" ht="31.5">
      <c r="A44" s="139" t="s">
        <v>997</v>
      </c>
      <c r="B44" s="398" t="s">
        <v>998</v>
      </c>
      <c r="C44" s="296">
        <f t="shared" si="0"/>
        <v>0</v>
      </c>
      <c r="D44" s="241"/>
      <c r="E44" s="241"/>
      <c r="F44" s="303"/>
    </row>
    <row r="45" spans="1:6" s="152" customFormat="1" ht="31.5">
      <c r="A45" s="159" t="s">
        <v>88</v>
      </c>
      <c r="B45" s="398" t="s">
        <v>999</v>
      </c>
      <c r="C45" s="296">
        <f t="shared" si="0"/>
        <v>0</v>
      </c>
      <c r="D45" s="241"/>
      <c r="E45" s="241"/>
      <c r="F45" s="303"/>
    </row>
    <row r="46" spans="1:6" s="152" customFormat="1" ht="15.75">
      <c r="A46" s="138" t="s">
        <v>75</v>
      </c>
      <c r="B46" s="398" t="s">
        <v>910</v>
      </c>
      <c r="C46" s="296">
        <f>SUM(C32+C33+C37+C38+C39+C40+C41+C42+C43+C44)</f>
        <v>0</v>
      </c>
      <c r="D46" s="289">
        <f>SUM(D32+D33+D37+D38+D39+D40+D41+D42+D43+D44)</f>
        <v>0</v>
      </c>
      <c r="E46" s="289">
        <f>SUM(E32+E33+E37+E38+E39+E40+E41+E42+E43+E44)</f>
        <v>0</v>
      </c>
      <c r="F46" s="289">
        <f>SUM(F32+F33+F37+F38+F39+F40+F41+F42+F43+F44)</f>
        <v>0</v>
      </c>
    </row>
    <row r="47" spans="1:7" ht="15.75">
      <c r="A47" s="130"/>
      <c r="B47" s="130"/>
      <c r="C47" s="143"/>
      <c r="D47" s="143"/>
      <c r="E47" s="143"/>
      <c r="F47" s="143"/>
      <c r="G47" s="130"/>
    </row>
    <row r="48" spans="3:7" ht="15.75">
      <c r="C48" s="160"/>
      <c r="D48" s="160"/>
      <c r="E48" s="129"/>
      <c r="F48" s="129"/>
      <c r="G48" s="130"/>
    </row>
    <row r="49" spans="1:7" ht="15.75">
      <c r="A49" s="665" t="s">
        <v>912</v>
      </c>
      <c r="B49" s="665"/>
      <c r="C49" s="665"/>
      <c r="D49" s="665"/>
      <c r="E49" s="665"/>
      <c r="F49" s="665"/>
      <c r="G49" s="161"/>
    </row>
    <row r="50" spans="1:7" ht="15.75">
      <c r="A50" s="130"/>
      <c r="B50" s="130"/>
      <c r="C50" s="143"/>
      <c r="D50" s="143"/>
      <c r="E50" s="143"/>
      <c r="F50" s="143"/>
      <c r="G50" s="130"/>
    </row>
    <row r="51" spans="1:7" ht="15.75">
      <c r="A51" s="130"/>
      <c r="B51" s="130"/>
      <c r="C51" s="143" t="s">
        <v>65</v>
      </c>
      <c r="D51" s="143" t="s">
        <v>65</v>
      </c>
      <c r="E51" s="143" t="s">
        <v>65</v>
      </c>
      <c r="F51" s="143" t="s">
        <v>65</v>
      </c>
      <c r="G51" s="130"/>
    </row>
    <row r="52" spans="1:7" ht="15.75">
      <c r="A52" s="130"/>
      <c r="B52" s="130"/>
      <c r="C52" s="143" t="s">
        <v>65</v>
      </c>
      <c r="D52" s="143" t="s">
        <v>65</v>
      </c>
      <c r="E52" s="143" t="s">
        <v>65</v>
      </c>
      <c r="F52" s="143" t="s">
        <v>65</v>
      </c>
      <c r="G52" s="130"/>
    </row>
    <row r="53" spans="1:7" ht="15.75">
      <c r="A53" s="130"/>
      <c r="B53" s="130"/>
      <c r="C53" s="136"/>
      <c r="D53" s="143" t="s">
        <v>65</v>
      </c>
      <c r="E53" s="143" t="s">
        <v>65</v>
      </c>
      <c r="F53" s="143" t="s">
        <v>65</v>
      </c>
      <c r="G53" s="130"/>
    </row>
    <row r="56" spans="1:7" ht="15.75">
      <c r="A56" s="142"/>
      <c r="B56" s="142"/>
      <c r="C56" s="144"/>
      <c r="D56" s="144"/>
      <c r="E56" s="144"/>
      <c r="F56" s="144"/>
      <c r="G56" s="146"/>
    </row>
    <row r="57" spans="1:7" ht="15.75">
      <c r="A57" s="142"/>
      <c r="B57" s="142"/>
      <c r="C57" s="144"/>
      <c r="D57" s="144"/>
      <c r="E57" s="144"/>
      <c r="F57" s="144"/>
      <c r="G57" s="146"/>
    </row>
    <row r="58" spans="1:7" ht="15.75">
      <c r="A58" s="142"/>
      <c r="B58" s="142"/>
      <c r="C58" s="144"/>
      <c r="D58" s="144"/>
      <c r="E58" s="144"/>
      <c r="F58" s="144"/>
      <c r="G58" s="146"/>
    </row>
    <row r="59" spans="1:7" ht="15.75">
      <c r="A59" s="142"/>
      <c r="B59" s="142"/>
      <c r="C59" s="144"/>
      <c r="D59" s="144"/>
      <c r="E59" s="144"/>
      <c r="F59" s="144"/>
      <c r="G59" s="146"/>
    </row>
    <row r="60" spans="1:7" ht="15.75">
      <c r="A60" s="142"/>
      <c r="B60" s="142"/>
      <c r="C60" s="144"/>
      <c r="D60" s="144"/>
      <c r="E60" s="144"/>
      <c r="F60" s="144"/>
      <c r="G60" s="146"/>
    </row>
    <row r="61" spans="1:7" s="152" customFormat="1" ht="15.75">
      <c r="A61" s="142"/>
      <c r="B61" s="142"/>
      <c r="C61" s="144"/>
      <c r="D61" s="144"/>
      <c r="E61" s="144"/>
      <c r="F61" s="144"/>
      <c r="G61" s="162"/>
    </row>
    <row r="62" spans="1:7" ht="15.75">
      <c r="A62" s="142"/>
      <c r="B62" s="142"/>
      <c r="C62" s="144"/>
      <c r="D62" s="144"/>
      <c r="E62" s="144"/>
      <c r="F62" s="144"/>
      <c r="G62" s="146"/>
    </row>
    <row r="63" spans="1:7" ht="15.75">
      <c r="A63" s="144"/>
      <c r="B63" s="144"/>
      <c r="C63" s="144"/>
      <c r="D63" s="144"/>
      <c r="E63" s="144"/>
      <c r="F63" s="144"/>
      <c r="G63" s="146"/>
    </row>
    <row r="64" spans="1:7" ht="15.75">
      <c r="A64" s="142"/>
      <c r="B64" s="142"/>
      <c r="C64" s="144"/>
      <c r="D64" s="144"/>
      <c r="E64" s="144"/>
      <c r="F64" s="144"/>
      <c r="G64" s="146"/>
    </row>
    <row r="65" spans="1:7" ht="15.75">
      <c r="A65" s="144"/>
      <c r="B65" s="144"/>
      <c r="C65" s="144"/>
      <c r="D65" s="144"/>
      <c r="E65" s="144"/>
      <c r="F65" s="144"/>
      <c r="G65" s="146"/>
    </row>
    <row r="66" spans="1:7" ht="15.75">
      <c r="A66" s="145"/>
      <c r="B66" s="145"/>
      <c r="C66" s="162"/>
      <c r="D66" s="144"/>
      <c r="E66" s="144"/>
      <c r="F66" s="144"/>
      <c r="G66" s="146"/>
    </row>
    <row r="67" spans="1:7" ht="15.75">
      <c r="A67" s="146"/>
      <c r="B67" s="146"/>
      <c r="C67" s="659"/>
      <c r="D67" s="659"/>
      <c r="E67" s="659"/>
      <c r="F67" s="659"/>
      <c r="G67" s="146"/>
    </row>
    <row r="68" spans="1:7" ht="26.25" customHeight="1">
      <c r="A68" s="657"/>
      <c r="B68" s="657"/>
      <c r="C68" s="658"/>
      <c r="D68" s="658"/>
      <c r="E68" s="658"/>
      <c r="F68" s="658"/>
      <c r="G68" s="146"/>
    </row>
    <row r="69" spans="1:7" ht="13.5" customHeight="1">
      <c r="A69" s="146"/>
      <c r="B69" s="146"/>
      <c r="C69" s="146"/>
      <c r="D69" s="146"/>
      <c r="E69" s="146"/>
      <c r="F69" s="146"/>
      <c r="G69" s="146"/>
    </row>
    <row r="70" spans="1:2" ht="15.75">
      <c r="A70" s="143"/>
      <c r="B70" s="143"/>
    </row>
    <row r="71" spans="1:2" ht="15.75">
      <c r="A71" s="143"/>
      <c r="B71" s="143"/>
    </row>
    <row r="72" spans="1:2" ht="15.75">
      <c r="A72" s="143"/>
      <c r="B72" s="143"/>
    </row>
    <row r="73" spans="1:6" ht="13.5" customHeight="1">
      <c r="A73" s="147"/>
      <c r="B73" s="147"/>
      <c r="C73" s="147"/>
      <c r="D73" s="163"/>
      <c r="E73" s="163"/>
      <c r="F73" s="149"/>
    </row>
    <row r="74" spans="1:6" s="164" customFormat="1" ht="35.25" customHeight="1">
      <c r="A74" s="148"/>
      <c r="B74" s="148"/>
      <c r="C74" s="148"/>
      <c r="D74" s="148"/>
      <c r="E74" s="148"/>
      <c r="F74" s="148"/>
    </row>
    <row r="75" spans="1:6" s="152" customFormat="1" ht="15.75">
      <c r="A75" s="149"/>
      <c r="B75" s="149"/>
      <c r="C75" s="149"/>
      <c r="D75" s="149"/>
      <c r="E75" s="149"/>
      <c r="F75" s="149"/>
    </row>
    <row r="76" spans="1:6" ht="15.75">
      <c r="A76" s="150"/>
      <c r="B76" s="150"/>
      <c r="C76" s="150"/>
      <c r="D76" s="150"/>
      <c r="E76" s="150"/>
      <c r="F76" s="150"/>
    </row>
    <row r="77" spans="1:6" ht="15.75">
      <c r="A77" s="150"/>
      <c r="B77" s="150"/>
      <c r="C77" s="150"/>
      <c r="D77" s="150"/>
      <c r="E77" s="150"/>
      <c r="F77" s="150"/>
    </row>
    <row r="78" spans="1:6" ht="15.75">
      <c r="A78" s="150"/>
      <c r="B78" s="150"/>
      <c r="C78" s="150"/>
      <c r="D78" s="150"/>
      <c r="E78" s="150"/>
      <c r="F78" s="150"/>
    </row>
    <row r="79" spans="1:6" ht="15.75">
      <c r="A79" s="147"/>
      <c r="B79" s="147"/>
      <c r="C79" s="150"/>
      <c r="D79" s="150"/>
      <c r="E79" s="150"/>
      <c r="F79" s="150"/>
    </row>
    <row r="80" spans="1:6" ht="27" customHeight="1">
      <c r="A80" s="130"/>
      <c r="B80" s="130"/>
      <c r="C80" s="130"/>
      <c r="D80" s="130"/>
      <c r="E80" s="130"/>
      <c r="F80" s="130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266"/>
  <sheetViews>
    <sheetView zoomScale="80" zoomScaleNormal="80" zoomScalePageLayoutView="0" workbookViewId="0" topLeftCell="L1">
      <pane ySplit="10" topLeftCell="A11" activePane="bottomLeft" state="frozen"/>
      <selection pane="topLeft" activeCell="D1" sqref="D1"/>
      <selection pane="bottomLeft" activeCell="E11" sqref="E11:X19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1460</v>
      </c>
      <c r="AA1" s="61"/>
    </row>
    <row r="2" spans="1:27" s="60" customFormat="1" ht="15.7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ДФ ДСК ФОНД НА ПАРИЧНИЯ ПАЗАР В ЕВРО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31.12.2017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3">
        <f>ReportedCompletionDate</f>
        <v>43188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64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78" t="s">
        <v>257</v>
      </c>
      <c r="E8" s="668" t="s">
        <v>258</v>
      </c>
      <c r="F8" s="669"/>
      <c r="G8" s="669"/>
      <c r="H8" s="669"/>
      <c r="I8" s="669"/>
      <c r="J8" s="669"/>
      <c r="K8" s="669"/>
      <c r="L8" s="669"/>
      <c r="M8" s="670"/>
      <c r="N8" s="671" t="s">
        <v>879</v>
      </c>
      <c r="O8" s="671" t="s">
        <v>777</v>
      </c>
      <c r="P8" s="672" t="s">
        <v>772</v>
      </c>
      <c r="Q8" s="673"/>
      <c r="R8" s="673"/>
      <c r="S8" s="673"/>
      <c r="T8" s="673"/>
      <c r="U8" s="674"/>
      <c r="V8" s="675" t="s">
        <v>774</v>
      </c>
      <c r="W8" s="671" t="s">
        <v>773</v>
      </c>
      <c r="X8" s="671" t="s">
        <v>761</v>
      </c>
      <c r="Y8" s="72"/>
      <c r="Z8" s="72"/>
      <c r="AA8" s="72"/>
    </row>
    <row r="9" spans="4:24" ht="104.25" customHeight="1">
      <c r="D9" s="679"/>
      <c r="E9" s="44" t="s">
        <v>259</v>
      </c>
      <c r="F9" s="45" t="s">
        <v>121</v>
      </c>
      <c r="G9" s="78" t="s">
        <v>1348</v>
      </c>
      <c r="H9" s="79" t="s">
        <v>260</v>
      </c>
      <c r="I9" s="44" t="s">
        <v>1000</v>
      </c>
      <c r="J9" s="44" t="s">
        <v>1467</v>
      </c>
      <c r="K9" s="78" t="s">
        <v>1468</v>
      </c>
      <c r="L9" s="78" t="s">
        <v>1469</v>
      </c>
      <c r="M9" s="78" t="s">
        <v>1470</v>
      </c>
      <c r="N9" s="671"/>
      <c r="O9" s="671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76"/>
      <c r="W9" s="671"/>
      <c r="X9" s="671"/>
    </row>
    <row r="10" spans="1:24" ht="15.7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60">
        <f>IF(ISBLANK(E11),"",dfName)</f>
      </c>
      <c r="B11" s="60">
        <f>IF(ISBLANK(E11),"",dfRG)</f>
      </c>
      <c r="C11" s="60">
        <f>IF(ISBLANK(E11),"",EndDate)</f>
      </c>
      <c r="D11" s="53">
        <v>1</v>
      </c>
      <c r="E11" s="53"/>
      <c r="F11" s="53"/>
      <c r="G11" s="54"/>
      <c r="H11" s="54"/>
      <c r="I11" s="598"/>
      <c r="J11" s="54"/>
      <c r="K11" s="57"/>
      <c r="L11" s="54"/>
      <c r="M11" s="54"/>
      <c r="N11" s="317"/>
      <c r="O11" s="599"/>
      <c r="P11" s="317"/>
      <c r="Q11" s="317"/>
      <c r="R11" s="80"/>
      <c r="S11" s="55"/>
      <c r="T11" s="324"/>
      <c r="U11" s="324"/>
      <c r="V11" s="326"/>
      <c r="W11" s="618"/>
      <c r="X11" s="59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6">
        <v>2</v>
      </c>
      <c r="E12" s="56"/>
      <c r="F12" s="56"/>
      <c r="G12" s="57"/>
      <c r="H12" s="57"/>
      <c r="I12" s="57"/>
      <c r="J12" s="57"/>
      <c r="K12" s="57"/>
      <c r="L12" s="57"/>
      <c r="M12" s="57"/>
      <c r="N12" s="318"/>
      <c r="O12" s="58"/>
      <c r="P12" s="318"/>
      <c r="Q12" s="318"/>
      <c r="R12" s="312"/>
      <c r="S12" s="46"/>
      <c r="T12" s="325"/>
      <c r="U12" s="325"/>
      <c r="V12" s="327"/>
      <c r="W12" s="617"/>
      <c r="X12" s="59"/>
    </row>
    <row r="13" spans="1:24" ht="15.75">
      <c r="A13" s="60">
        <f aca="true" t="shared" si="0" ref="A13:A76">IF(ISBLANK(E13),"",dfName)</f>
      </c>
      <c r="B13" s="60">
        <f aca="true" t="shared" si="1" ref="B13:B76">IF(ISBLANK(E13),"",dfRG)</f>
      </c>
      <c r="C13" s="60">
        <f aca="true" t="shared" si="2" ref="C13:C76">IF(ISBLANK(E13),"",EndDate)</f>
      </c>
      <c r="D13" s="56">
        <v>3</v>
      </c>
      <c r="E13" s="56"/>
      <c r="F13" s="56"/>
      <c r="G13" s="57"/>
      <c r="H13" s="57"/>
      <c r="I13" s="57"/>
      <c r="J13" s="57"/>
      <c r="K13" s="57"/>
      <c r="L13" s="57"/>
      <c r="M13" s="57"/>
      <c r="N13" s="318"/>
      <c r="O13" s="58"/>
      <c r="P13" s="318"/>
      <c r="Q13" s="318"/>
      <c r="R13" s="312"/>
      <c r="S13" s="46"/>
      <c r="T13" s="325"/>
      <c r="U13" s="325"/>
      <c r="V13" s="327"/>
      <c r="W13" s="617"/>
      <c r="X13" s="59"/>
    </row>
    <row r="14" spans="1:24" ht="15.75">
      <c r="A14" s="60">
        <f t="shared" si="0"/>
      </c>
      <c r="B14" s="60">
        <f t="shared" si="1"/>
      </c>
      <c r="C14" s="60">
        <f t="shared" si="2"/>
      </c>
      <c r="D14" s="56">
        <v>4</v>
      </c>
      <c r="E14" s="56"/>
      <c r="F14" s="56"/>
      <c r="G14" s="57"/>
      <c r="H14" s="57"/>
      <c r="I14" s="57"/>
      <c r="J14" s="57"/>
      <c r="K14" s="57"/>
      <c r="L14" s="57"/>
      <c r="M14" s="57"/>
      <c r="N14" s="318"/>
      <c r="O14" s="58"/>
      <c r="P14" s="318"/>
      <c r="Q14" s="318"/>
      <c r="R14" s="312"/>
      <c r="S14" s="46"/>
      <c r="T14" s="325"/>
      <c r="U14" s="325"/>
      <c r="V14" s="327"/>
      <c r="W14" s="617"/>
      <c r="X14" s="59"/>
    </row>
    <row r="15" spans="1:24" ht="15.75">
      <c r="A15" s="60">
        <f t="shared" si="0"/>
      </c>
      <c r="B15" s="60">
        <f t="shared" si="1"/>
      </c>
      <c r="C15" s="60">
        <f t="shared" si="2"/>
      </c>
      <c r="D15" s="56">
        <v>5</v>
      </c>
      <c r="E15" s="56"/>
      <c r="F15" s="56"/>
      <c r="G15" s="57"/>
      <c r="H15" s="57"/>
      <c r="I15" s="57"/>
      <c r="J15" s="57"/>
      <c r="K15" s="57"/>
      <c r="L15" s="57"/>
      <c r="M15" s="57"/>
      <c r="N15" s="318"/>
      <c r="O15" s="58"/>
      <c r="P15" s="318"/>
      <c r="Q15" s="318"/>
      <c r="R15" s="312"/>
      <c r="S15" s="46"/>
      <c r="T15" s="325"/>
      <c r="U15" s="325"/>
      <c r="V15" s="327"/>
      <c r="W15" s="617"/>
      <c r="X15" s="59"/>
    </row>
    <row r="16" spans="1:24" ht="15.75">
      <c r="A16" s="60">
        <f t="shared" si="0"/>
      </c>
      <c r="B16" s="60">
        <f t="shared" si="1"/>
      </c>
      <c r="C16" s="60">
        <f t="shared" si="2"/>
      </c>
      <c r="D16" s="56">
        <v>6</v>
      </c>
      <c r="E16" s="56"/>
      <c r="F16" s="56"/>
      <c r="G16" s="57"/>
      <c r="H16" s="57"/>
      <c r="I16" s="57"/>
      <c r="J16" s="57"/>
      <c r="K16" s="57"/>
      <c r="L16" s="57"/>
      <c r="M16" s="57"/>
      <c r="N16" s="318"/>
      <c r="O16" s="58"/>
      <c r="P16" s="318"/>
      <c r="Q16" s="318"/>
      <c r="R16" s="312"/>
      <c r="S16" s="46"/>
      <c r="T16" s="325"/>
      <c r="U16" s="325"/>
      <c r="V16" s="327"/>
      <c r="W16" s="617"/>
      <c r="X16" s="59"/>
    </row>
    <row r="17" spans="1:24" ht="15.75">
      <c r="A17" s="60">
        <f t="shared" si="0"/>
      </c>
      <c r="B17" s="60">
        <f t="shared" si="1"/>
      </c>
      <c r="C17" s="60">
        <f t="shared" si="2"/>
      </c>
      <c r="D17" s="56">
        <v>7</v>
      </c>
      <c r="E17" s="56"/>
      <c r="F17" s="56"/>
      <c r="G17" s="57"/>
      <c r="H17" s="57"/>
      <c r="I17" s="57"/>
      <c r="J17" s="57"/>
      <c r="K17" s="57"/>
      <c r="L17" s="57"/>
      <c r="M17" s="57"/>
      <c r="N17" s="318"/>
      <c r="O17" s="58"/>
      <c r="P17" s="318"/>
      <c r="Q17" s="318"/>
      <c r="R17" s="312"/>
      <c r="S17" s="46"/>
      <c r="T17" s="325"/>
      <c r="U17" s="325"/>
      <c r="V17" s="327"/>
      <c r="W17" s="617"/>
      <c r="X17" s="59"/>
    </row>
    <row r="18" spans="1:24" ht="15.75">
      <c r="A18" s="60">
        <f t="shared" si="0"/>
      </c>
      <c r="B18" s="60">
        <f t="shared" si="1"/>
      </c>
      <c r="C18" s="60">
        <f t="shared" si="2"/>
      </c>
      <c r="D18" s="56">
        <v>8</v>
      </c>
      <c r="E18" s="56"/>
      <c r="F18" s="56"/>
      <c r="G18" s="57"/>
      <c r="H18" s="57"/>
      <c r="I18" s="57"/>
      <c r="J18" s="57"/>
      <c r="K18" s="57"/>
      <c r="L18" s="57"/>
      <c r="M18" s="57"/>
      <c r="N18" s="318"/>
      <c r="O18" s="58"/>
      <c r="P18" s="318"/>
      <c r="Q18" s="318"/>
      <c r="R18" s="312"/>
      <c r="S18" s="46"/>
      <c r="T18" s="325"/>
      <c r="U18" s="325"/>
      <c r="V18" s="327"/>
      <c r="W18" s="617"/>
      <c r="X18" s="59"/>
    </row>
    <row r="19" spans="1:24" ht="15.75">
      <c r="A19" s="60">
        <f t="shared" si="0"/>
      </c>
      <c r="B19" s="60">
        <f t="shared" si="1"/>
      </c>
      <c r="C19" s="60">
        <f t="shared" si="2"/>
      </c>
      <c r="D19" s="56">
        <v>9</v>
      </c>
      <c r="E19" s="56"/>
      <c r="F19" s="56"/>
      <c r="G19" s="57"/>
      <c r="H19" s="57"/>
      <c r="I19" s="57"/>
      <c r="J19" s="57"/>
      <c r="K19" s="57"/>
      <c r="L19" s="57"/>
      <c r="M19" s="57"/>
      <c r="N19" s="318"/>
      <c r="O19" s="58"/>
      <c r="P19" s="318"/>
      <c r="Q19" s="318"/>
      <c r="R19" s="312"/>
      <c r="S19" s="46"/>
      <c r="T19" s="325"/>
      <c r="U19" s="325"/>
      <c r="V19" s="327"/>
      <c r="W19" s="617"/>
      <c r="X19" s="59"/>
    </row>
    <row r="20" spans="1:24" ht="15.75">
      <c r="A20" s="60">
        <f t="shared" si="0"/>
      </c>
      <c r="B20" s="60">
        <f t="shared" si="1"/>
      </c>
      <c r="C20" s="60">
        <f t="shared" si="2"/>
      </c>
      <c r="D20" s="56">
        <v>10</v>
      </c>
      <c r="E20" s="56"/>
      <c r="F20" s="56"/>
      <c r="G20" s="57"/>
      <c r="H20" s="57"/>
      <c r="I20" s="57"/>
      <c r="J20" s="57"/>
      <c r="K20" s="57"/>
      <c r="L20" s="57"/>
      <c r="M20" s="57"/>
      <c r="N20" s="318"/>
      <c r="O20" s="58"/>
      <c r="P20" s="318"/>
      <c r="Q20" s="318"/>
      <c r="R20" s="312"/>
      <c r="S20" s="46"/>
      <c r="T20" s="325"/>
      <c r="U20" s="325"/>
      <c r="V20" s="327"/>
      <c r="W20" s="617"/>
      <c r="X20" s="59"/>
    </row>
    <row r="21" spans="1:24" ht="15.75">
      <c r="A21" s="60">
        <f t="shared" si="0"/>
      </c>
      <c r="B21" s="60">
        <f t="shared" si="1"/>
      </c>
      <c r="C21" s="60">
        <f t="shared" si="2"/>
      </c>
      <c r="D21" s="56">
        <v>11</v>
      </c>
      <c r="E21" s="56"/>
      <c r="F21" s="56"/>
      <c r="G21" s="57"/>
      <c r="H21" s="57"/>
      <c r="I21" s="57"/>
      <c r="J21" s="57"/>
      <c r="K21" s="57"/>
      <c r="L21" s="57"/>
      <c r="M21" s="57"/>
      <c r="N21" s="318"/>
      <c r="O21" s="58"/>
      <c r="P21" s="318"/>
      <c r="Q21" s="318"/>
      <c r="R21" s="312"/>
      <c r="S21" s="46"/>
      <c r="T21" s="325"/>
      <c r="U21" s="325"/>
      <c r="V21" s="327"/>
      <c r="W21" s="617"/>
      <c r="X21" s="59"/>
    </row>
    <row r="22" spans="1:24" ht="15.75">
      <c r="A22" s="60">
        <f t="shared" si="0"/>
      </c>
      <c r="B22" s="60">
        <f t="shared" si="1"/>
      </c>
      <c r="C22" s="60">
        <f t="shared" si="2"/>
      </c>
      <c r="D22" s="56">
        <v>12</v>
      </c>
      <c r="E22" s="56"/>
      <c r="F22" s="56"/>
      <c r="G22" s="57"/>
      <c r="H22" s="57"/>
      <c r="I22" s="57"/>
      <c r="J22" s="57"/>
      <c r="K22" s="57"/>
      <c r="L22" s="57"/>
      <c r="M22" s="57"/>
      <c r="N22" s="318"/>
      <c r="O22" s="58"/>
      <c r="P22" s="318"/>
      <c r="Q22" s="318"/>
      <c r="R22" s="312"/>
      <c r="S22" s="46"/>
      <c r="T22" s="325"/>
      <c r="U22" s="325"/>
      <c r="V22" s="327"/>
      <c r="W22" s="617"/>
      <c r="X22" s="59"/>
    </row>
    <row r="23" spans="1:24" ht="15.75">
      <c r="A23" s="60">
        <f t="shared" si="0"/>
      </c>
      <c r="B23" s="60">
        <f t="shared" si="1"/>
      </c>
      <c r="C23" s="60">
        <f t="shared" si="2"/>
      </c>
      <c r="D23" s="56">
        <v>13</v>
      </c>
      <c r="E23" s="56"/>
      <c r="F23" s="56"/>
      <c r="G23" s="57"/>
      <c r="H23" s="57"/>
      <c r="I23" s="57"/>
      <c r="J23" s="57"/>
      <c r="K23" s="57"/>
      <c r="L23" s="57"/>
      <c r="M23" s="57"/>
      <c r="N23" s="318"/>
      <c r="O23" s="58"/>
      <c r="P23" s="318"/>
      <c r="Q23" s="318"/>
      <c r="R23" s="312"/>
      <c r="S23" s="46"/>
      <c r="T23" s="325"/>
      <c r="U23" s="325"/>
      <c r="V23" s="327"/>
      <c r="W23" s="617"/>
      <c r="X23" s="59"/>
    </row>
    <row r="24" spans="1:24" ht="15.75">
      <c r="A24" s="60">
        <f t="shared" si="0"/>
      </c>
      <c r="B24" s="60">
        <f t="shared" si="1"/>
      </c>
      <c r="C24" s="60">
        <f t="shared" si="2"/>
      </c>
      <c r="D24" s="56">
        <v>14</v>
      </c>
      <c r="E24" s="56"/>
      <c r="F24" s="56"/>
      <c r="G24" s="57"/>
      <c r="H24" s="57"/>
      <c r="I24" s="57"/>
      <c r="J24" s="57"/>
      <c r="K24" s="57"/>
      <c r="L24" s="57"/>
      <c r="M24" s="57"/>
      <c r="N24" s="318"/>
      <c r="O24" s="58"/>
      <c r="P24" s="318"/>
      <c r="Q24" s="318"/>
      <c r="R24" s="312"/>
      <c r="S24" s="46"/>
      <c r="T24" s="325"/>
      <c r="U24" s="325"/>
      <c r="V24" s="327"/>
      <c r="W24" s="617"/>
      <c r="X24" s="59"/>
    </row>
    <row r="25" spans="1:24" ht="15.75">
      <c r="A25" s="60">
        <f t="shared" si="0"/>
      </c>
      <c r="B25" s="60">
        <f t="shared" si="1"/>
      </c>
      <c r="C25" s="60">
        <f t="shared" si="2"/>
      </c>
      <c r="D25" s="56">
        <v>15</v>
      </c>
      <c r="E25" s="56"/>
      <c r="F25" s="56"/>
      <c r="G25" s="57"/>
      <c r="H25" s="57"/>
      <c r="I25" s="57"/>
      <c r="J25" s="57"/>
      <c r="K25" s="57"/>
      <c r="L25" s="57"/>
      <c r="M25" s="57"/>
      <c r="N25" s="318"/>
      <c r="O25" s="58"/>
      <c r="P25" s="318"/>
      <c r="Q25" s="318"/>
      <c r="R25" s="312"/>
      <c r="S25" s="46"/>
      <c r="T25" s="325"/>
      <c r="U25" s="325"/>
      <c r="V25" s="327"/>
      <c r="W25" s="617"/>
      <c r="X25" s="59"/>
    </row>
    <row r="26" spans="1:24" ht="15.75">
      <c r="A26" s="60">
        <f t="shared" si="0"/>
      </c>
      <c r="B26" s="60">
        <f t="shared" si="1"/>
      </c>
      <c r="C26" s="60">
        <f t="shared" si="2"/>
      </c>
      <c r="D26" s="56">
        <v>16</v>
      </c>
      <c r="E26" s="56"/>
      <c r="F26" s="56"/>
      <c r="G26" s="57"/>
      <c r="H26" s="57"/>
      <c r="I26" s="57"/>
      <c r="J26" s="57"/>
      <c r="K26" s="57"/>
      <c r="L26" s="57"/>
      <c r="M26" s="57"/>
      <c r="N26" s="318"/>
      <c r="O26" s="58"/>
      <c r="P26" s="318"/>
      <c r="Q26" s="318"/>
      <c r="R26" s="312"/>
      <c r="S26" s="46"/>
      <c r="T26" s="325"/>
      <c r="U26" s="325"/>
      <c r="V26" s="327"/>
      <c r="W26" s="617"/>
      <c r="X26" s="59"/>
    </row>
    <row r="27" spans="1:24" ht="15.75">
      <c r="A27" s="60">
        <f t="shared" si="0"/>
      </c>
      <c r="B27" s="60">
        <f t="shared" si="1"/>
      </c>
      <c r="C27" s="60">
        <f t="shared" si="2"/>
      </c>
      <c r="D27" s="56">
        <v>17</v>
      </c>
      <c r="E27" s="56"/>
      <c r="F27" s="56"/>
      <c r="G27" s="57"/>
      <c r="H27" s="57"/>
      <c r="I27" s="57"/>
      <c r="J27" s="57"/>
      <c r="K27" s="57"/>
      <c r="L27" s="57"/>
      <c r="M27" s="57"/>
      <c r="N27" s="318"/>
      <c r="O27" s="58"/>
      <c r="P27" s="318"/>
      <c r="Q27" s="318"/>
      <c r="R27" s="312"/>
      <c r="S27" s="46"/>
      <c r="T27" s="325"/>
      <c r="U27" s="325"/>
      <c r="V27" s="327"/>
      <c r="W27" s="617"/>
      <c r="X27" s="59"/>
    </row>
    <row r="28" spans="1:24" ht="15.75">
      <c r="A28" s="60">
        <f t="shared" si="0"/>
      </c>
      <c r="B28" s="60">
        <f t="shared" si="1"/>
      </c>
      <c r="C28" s="60">
        <f t="shared" si="2"/>
      </c>
      <c r="D28" s="56">
        <v>18</v>
      </c>
      <c r="E28" s="56"/>
      <c r="F28" s="56"/>
      <c r="G28" s="57"/>
      <c r="H28" s="57"/>
      <c r="I28" s="57"/>
      <c r="J28" s="57"/>
      <c r="K28" s="57"/>
      <c r="L28" s="57"/>
      <c r="M28" s="57"/>
      <c r="N28" s="318"/>
      <c r="O28" s="58"/>
      <c r="P28" s="318"/>
      <c r="Q28" s="318"/>
      <c r="R28" s="312"/>
      <c r="S28" s="46"/>
      <c r="T28" s="325"/>
      <c r="U28" s="325"/>
      <c r="V28" s="327"/>
      <c r="W28" s="617"/>
      <c r="X28" s="59"/>
    </row>
    <row r="29" spans="1:24" ht="15.75">
      <c r="A29" s="60">
        <f t="shared" si="0"/>
      </c>
      <c r="B29" s="60">
        <f t="shared" si="1"/>
      </c>
      <c r="C29" s="60">
        <f t="shared" si="2"/>
      </c>
      <c r="D29" s="56">
        <v>19</v>
      </c>
      <c r="E29" s="56"/>
      <c r="F29" s="56"/>
      <c r="G29" s="57"/>
      <c r="H29" s="57"/>
      <c r="I29" s="57"/>
      <c r="J29" s="57"/>
      <c r="K29" s="57"/>
      <c r="L29" s="57"/>
      <c r="M29" s="57"/>
      <c r="N29" s="318"/>
      <c r="O29" s="58"/>
      <c r="P29" s="318"/>
      <c r="Q29" s="318"/>
      <c r="R29" s="312"/>
      <c r="S29" s="46"/>
      <c r="T29" s="325"/>
      <c r="U29" s="325"/>
      <c r="V29" s="327"/>
      <c r="W29" s="617"/>
      <c r="X29" s="59"/>
    </row>
    <row r="30" spans="1:24" ht="15.75">
      <c r="A30" s="60">
        <f t="shared" si="0"/>
      </c>
      <c r="B30" s="60">
        <f t="shared" si="1"/>
      </c>
      <c r="C30" s="60">
        <f t="shared" si="2"/>
      </c>
      <c r="D30" s="56">
        <v>20</v>
      </c>
      <c r="E30" s="56"/>
      <c r="F30" s="56"/>
      <c r="G30" s="57"/>
      <c r="H30" s="57"/>
      <c r="I30" s="57"/>
      <c r="J30" s="57"/>
      <c r="K30" s="57"/>
      <c r="L30" s="57"/>
      <c r="M30" s="57"/>
      <c r="N30" s="318"/>
      <c r="O30" s="58"/>
      <c r="P30" s="318"/>
      <c r="Q30" s="318"/>
      <c r="R30" s="312"/>
      <c r="S30" s="46"/>
      <c r="T30" s="325"/>
      <c r="U30" s="325"/>
      <c r="V30" s="327"/>
      <c r="W30" s="617"/>
      <c r="X30" s="59"/>
    </row>
    <row r="31" spans="1:24" ht="15.75">
      <c r="A31" s="60">
        <f t="shared" si="0"/>
      </c>
      <c r="B31" s="60">
        <f t="shared" si="1"/>
      </c>
      <c r="C31" s="60">
        <f t="shared" si="2"/>
      </c>
      <c r="D31" s="56">
        <v>21</v>
      </c>
      <c r="E31" s="56"/>
      <c r="F31" s="56"/>
      <c r="G31" s="57"/>
      <c r="H31" s="57"/>
      <c r="I31" s="57"/>
      <c r="J31" s="57"/>
      <c r="K31" s="57"/>
      <c r="L31" s="57"/>
      <c r="M31" s="57"/>
      <c r="N31" s="318"/>
      <c r="O31" s="58"/>
      <c r="P31" s="318"/>
      <c r="Q31" s="318"/>
      <c r="R31" s="312"/>
      <c r="S31" s="46"/>
      <c r="T31" s="325"/>
      <c r="U31" s="325"/>
      <c r="V31" s="327"/>
      <c r="W31" s="617"/>
      <c r="X31" s="59"/>
    </row>
    <row r="32" spans="1:24" ht="15.75">
      <c r="A32" s="60">
        <f t="shared" si="0"/>
      </c>
      <c r="B32" s="60">
        <f t="shared" si="1"/>
      </c>
      <c r="C32" s="60">
        <f t="shared" si="2"/>
      </c>
      <c r="D32" s="56">
        <v>22</v>
      </c>
      <c r="E32" s="56"/>
      <c r="F32" s="56"/>
      <c r="G32" s="57"/>
      <c r="H32" s="57"/>
      <c r="I32" s="57"/>
      <c r="J32" s="57"/>
      <c r="K32" s="57"/>
      <c r="L32" s="57"/>
      <c r="M32" s="57"/>
      <c r="N32" s="318"/>
      <c r="O32" s="58"/>
      <c r="P32" s="318"/>
      <c r="Q32" s="318"/>
      <c r="R32" s="312"/>
      <c r="S32" s="46"/>
      <c r="T32" s="325"/>
      <c r="U32" s="325"/>
      <c r="V32" s="327"/>
      <c r="W32" s="617"/>
      <c r="X32" s="59"/>
    </row>
    <row r="33" spans="1:24" ht="15.75">
      <c r="A33" s="60">
        <f t="shared" si="0"/>
      </c>
      <c r="B33" s="60">
        <f t="shared" si="1"/>
      </c>
      <c r="C33" s="60">
        <f t="shared" si="2"/>
      </c>
      <c r="D33" s="56">
        <v>23</v>
      </c>
      <c r="E33" s="56"/>
      <c r="F33" s="56"/>
      <c r="G33" s="57"/>
      <c r="H33" s="57"/>
      <c r="I33" s="57"/>
      <c r="J33" s="57"/>
      <c r="K33" s="57"/>
      <c r="L33" s="57"/>
      <c r="M33" s="57"/>
      <c r="N33" s="318"/>
      <c r="O33" s="58"/>
      <c r="P33" s="318"/>
      <c r="Q33" s="318"/>
      <c r="R33" s="312"/>
      <c r="S33" s="46"/>
      <c r="T33" s="325"/>
      <c r="U33" s="325"/>
      <c r="V33" s="327"/>
      <c r="W33" s="617"/>
      <c r="X33" s="59"/>
    </row>
    <row r="34" spans="1:24" ht="15.75">
      <c r="A34" s="60">
        <f t="shared" si="0"/>
      </c>
      <c r="B34" s="60">
        <f t="shared" si="1"/>
      </c>
      <c r="C34" s="60">
        <f t="shared" si="2"/>
      </c>
      <c r="D34" s="56">
        <v>24</v>
      </c>
      <c r="E34" s="56"/>
      <c r="F34" s="56"/>
      <c r="G34" s="57"/>
      <c r="H34" s="57"/>
      <c r="I34" s="57"/>
      <c r="J34" s="57"/>
      <c r="K34" s="57"/>
      <c r="L34" s="57"/>
      <c r="M34" s="57"/>
      <c r="N34" s="318"/>
      <c r="O34" s="58"/>
      <c r="P34" s="318"/>
      <c r="Q34" s="318"/>
      <c r="R34" s="312"/>
      <c r="S34" s="46"/>
      <c r="T34" s="325"/>
      <c r="U34" s="325"/>
      <c r="V34" s="327"/>
      <c r="W34" s="617"/>
      <c r="X34" s="59"/>
    </row>
    <row r="35" spans="1:24" ht="15.75">
      <c r="A35" s="60">
        <f t="shared" si="0"/>
      </c>
      <c r="B35" s="60">
        <f t="shared" si="1"/>
      </c>
      <c r="C35" s="60">
        <f t="shared" si="2"/>
      </c>
      <c r="D35" s="56">
        <v>25</v>
      </c>
      <c r="E35" s="56"/>
      <c r="F35" s="56"/>
      <c r="G35" s="57"/>
      <c r="H35" s="57"/>
      <c r="I35" s="57"/>
      <c r="J35" s="57"/>
      <c r="K35" s="57"/>
      <c r="L35" s="57"/>
      <c r="M35" s="57"/>
      <c r="N35" s="318"/>
      <c r="O35" s="58"/>
      <c r="P35" s="318"/>
      <c r="Q35" s="318"/>
      <c r="R35" s="312"/>
      <c r="S35" s="46"/>
      <c r="T35" s="325"/>
      <c r="U35" s="325"/>
      <c r="V35" s="327"/>
      <c r="W35" s="617"/>
      <c r="X35" s="59"/>
    </row>
    <row r="36" spans="1:24" ht="15.75">
      <c r="A36" s="60">
        <f t="shared" si="0"/>
      </c>
      <c r="B36" s="60">
        <f t="shared" si="1"/>
      </c>
      <c r="C36" s="60">
        <f t="shared" si="2"/>
      </c>
      <c r="D36" s="56">
        <v>26</v>
      </c>
      <c r="E36" s="56"/>
      <c r="F36" s="56"/>
      <c r="G36" s="57"/>
      <c r="H36" s="57"/>
      <c r="I36" s="57"/>
      <c r="J36" s="57"/>
      <c r="K36" s="57"/>
      <c r="L36" s="57"/>
      <c r="M36" s="57"/>
      <c r="N36" s="318"/>
      <c r="O36" s="58"/>
      <c r="P36" s="318"/>
      <c r="Q36" s="318"/>
      <c r="R36" s="312"/>
      <c r="S36" s="46"/>
      <c r="T36" s="325"/>
      <c r="U36" s="325"/>
      <c r="V36" s="327"/>
      <c r="W36" s="617"/>
      <c r="X36" s="59"/>
    </row>
    <row r="37" spans="1:24" ht="15.75">
      <c r="A37" s="60">
        <f t="shared" si="0"/>
      </c>
      <c r="B37" s="60">
        <f t="shared" si="1"/>
      </c>
      <c r="C37" s="60">
        <f t="shared" si="2"/>
      </c>
      <c r="D37" s="56">
        <v>27</v>
      </c>
      <c r="E37" s="56"/>
      <c r="F37" s="56"/>
      <c r="G37" s="57"/>
      <c r="H37" s="57"/>
      <c r="I37" s="57"/>
      <c r="J37" s="57"/>
      <c r="K37" s="57"/>
      <c r="L37" s="57"/>
      <c r="M37" s="57"/>
      <c r="N37" s="318"/>
      <c r="O37" s="58"/>
      <c r="P37" s="318"/>
      <c r="Q37" s="318"/>
      <c r="R37" s="312"/>
      <c r="S37" s="46"/>
      <c r="T37" s="325"/>
      <c r="U37" s="325"/>
      <c r="V37" s="327"/>
      <c r="W37" s="617"/>
      <c r="X37" s="59"/>
    </row>
    <row r="38" spans="1:24" ht="15.75">
      <c r="A38" s="60">
        <f t="shared" si="0"/>
      </c>
      <c r="B38" s="60">
        <f t="shared" si="1"/>
      </c>
      <c r="C38" s="60">
        <f t="shared" si="2"/>
      </c>
      <c r="D38" s="56">
        <v>28</v>
      </c>
      <c r="E38" s="56"/>
      <c r="F38" s="56"/>
      <c r="G38" s="57"/>
      <c r="H38" s="57"/>
      <c r="I38" s="57"/>
      <c r="J38" s="57"/>
      <c r="K38" s="57"/>
      <c r="L38" s="57"/>
      <c r="M38" s="57"/>
      <c r="N38" s="318"/>
      <c r="O38" s="58"/>
      <c r="P38" s="318"/>
      <c r="Q38" s="318"/>
      <c r="R38" s="312"/>
      <c r="S38" s="46"/>
      <c r="T38" s="325"/>
      <c r="U38" s="325"/>
      <c r="V38" s="327"/>
      <c r="W38" s="617"/>
      <c r="X38" s="59"/>
    </row>
    <row r="39" spans="1:24" ht="15.75">
      <c r="A39" s="60">
        <f t="shared" si="0"/>
      </c>
      <c r="B39" s="60">
        <f t="shared" si="1"/>
      </c>
      <c r="C39" s="60">
        <f t="shared" si="2"/>
      </c>
      <c r="D39" s="56">
        <v>29</v>
      </c>
      <c r="E39" s="56"/>
      <c r="F39" s="56"/>
      <c r="G39" s="57"/>
      <c r="H39" s="57"/>
      <c r="I39" s="57"/>
      <c r="J39" s="57"/>
      <c r="K39" s="57"/>
      <c r="L39" s="57"/>
      <c r="M39" s="57"/>
      <c r="N39" s="318"/>
      <c r="O39" s="58"/>
      <c r="P39" s="318"/>
      <c r="Q39" s="318"/>
      <c r="R39" s="312"/>
      <c r="S39" s="46"/>
      <c r="T39" s="325"/>
      <c r="U39" s="325"/>
      <c r="V39" s="327"/>
      <c r="W39" s="617"/>
      <c r="X39" s="59"/>
    </row>
    <row r="40" spans="1:24" ht="15.75">
      <c r="A40" s="60">
        <f t="shared" si="0"/>
      </c>
      <c r="B40" s="60">
        <f t="shared" si="1"/>
      </c>
      <c r="C40" s="60">
        <f t="shared" si="2"/>
      </c>
      <c r="D40" s="56">
        <v>30</v>
      </c>
      <c r="E40" s="56"/>
      <c r="F40" s="56"/>
      <c r="G40" s="57"/>
      <c r="H40" s="57"/>
      <c r="I40" s="57"/>
      <c r="J40" s="57"/>
      <c r="K40" s="57"/>
      <c r="L40" s="57"/>
      <c r="M40" s="57"/>
      <c r="N40" s="318"/>
      <c r="O40" s="58"/>
      <c r="P40" s="318"/>
      <c r="Q40" s="318"/>
      <c r="R40" s="312"/>
      <c r="S40" s="46"/>
      <c r="T40" s="325"/>
      <c r="U40" s="325"/>
      <c r="V40" s="327"/>
      <c r="W40" s="617"/>
      <c r="X40" s="59"/>
    </row>
    <row r="41" spans="1:24" ht="15.75">
      <c r="A41" s="60">
        <f t="shared" si="0"/>
      </c>
      <c r="B41" s="60">
        <f t="shared" si="1"/>
      </c>
      <c r="C41" s="60">
        <f t="shared" si="2"/>
      </c>
      <c r="D41" s="56">
        <v>31</v>
      </c>
      <c r="E41" s="56"/>
      <c r="F41" s="56"/>
      <c r="G41" s="57"/>
      <c r="H41" s="57"/>
      <c r="I41" s="57"/>
      <c r="J41" s="57"/>
      <c r="K41" s="57"/>
      <c r="L41" s="57"/>
      <c r="M41" s="57"/>
      <c r="N41" s="318"/>
      <c r="O41" s="58"/>
      <c r="P41" s="318"/>
      <c r="Q41" s="318"/>
      <c r="R41" s="312"/>
      <c r="S41" s="46"/>
      <c r="T41" s="325"/>
      <c r="U41" s="325"/>
      <c r="V41" s="327"/>
      <c r="W41" s="617"/>
      <c r="X41" s="59"/>
    </row>
    <row r="42" spans="1:24" ht="15.75">
      <c r="A42" s="60">
        <f t="shared" si="0"/>
      </c>
      <c r="B42" s="60">
        <f t="shared" si="1"/>
      </c>
      <c r="C42" s="60">
        <f t="shared" si="2"/>
      </c>
      <c r="D42" s="56">
        <v>32</v>
      </c>
      <c r="E42" s="56"/>
      <c r="F42" s="56"/>
      <c r="G42" s="57"/>
      <c r="H42" s="57"/>
      <c r="I42" s="57"/>
      <c r="J42" s="57"/>
      <c r="K42" s="57"/>
      <c r="L42" s="57"/>
      <c r="M42" s="57"/>
      <c r="N42" s="318"/>
      <c r="O42" s="58"/>
      <c r="P42" s="318"/>
      <c r="Q42" s="318"/>
      <c r="R42" s="312"/>
      <c r="S42" s="46"/>
      <c r="T42" s="325"/>
      <c r="U42" s="325"/>
      <c r="V42" s="327"/>
      <c r="W42" s="617"/>
      <c r="X42" s="59"/>
    </row>
    <row r="43" spans="1:24" ht="15.75">
      <c r="A43" s="60">
        <f t="shared" si="0"/>
      </c>
      <c r="B43" s="60">
        <f t="shared" si="1"/>
      </c>
      <c r="C43" s="60">
        <f t="shared" si="2"/>
      </c>
      <c r="D43" s="56">
        <v>33</v>
      </c>
      <c r="E43" s="56"/>
      <c r="F43" s="56"/>
      <c r="G43" s="57"/>
      <c r="H43" s="57"/>
      <c r="I43" s="57"/>
      <c r="J43" s="57"/>
      <c r="K43" s="57"/>
      <c r="L43" s="57"/>
      <c r="M43" s="57"/>
      <c r="N43" s="318"/>
      <c r="O43" s="58"/>
      <c r="P43" s="318"/>
      <c r="Q43" s="318"/>
      <c r="R43" s="312"/>
      <c r="S43" s="46"/>
      <c r="T43" s="325"/>
      <c r="U43" s="325"/>
      <c r="V43" s="327"/>
      <c r="W43" s="617"/>
      <c r="X43" s="59"/>
    </row>
    <row r="44" spans="1:24" ht="15.75">
      <c r="A44" s="60">
        <f t="shared" si="0"/>
      </c>
      <c r="B44" s="60">
        <f t="shared" si="1"/>
      </c>
      <c r="C44" s="60">
        <f t="shared" si="2"/>
      </c>
      <c r="D44" s="56">
        <v>34</v>
      </c>
      <c r="E44" s="56"/>
      <c r="F44" s="56"/>
      <c r="G44" s="57"/>
      <c r="H44" s="57"/>
      <c r="I44" s="57"/>
      <c r="J44" s="57"/>
      <c r="K44" s="57"/>
      <c r="L44" s="57"/>
      <c r="M44" s="57"/>
      <c r="N44" s="318"/>
      <c r="O44" s="58"/>
      <c r="P44" s="318"/>
      <c r="Q44" s="318"/>
      <c r="R44" s="312"/>
      <c r="S44" s="46"/>
      <c r="T44" s="325"/>
      <c r="U44" s="325"/>
      <c r="V44" s="327"/>
      <c r="W44" s="617"/>
      <c r="X44" s="59"/>
    </row>
    <row r="45" spans="1:24" ht="15.75">
      <c r="A45" s="60">
        <f t="shared" si="0"/>
      </c>
      <c r="B45" s="60">
        <f t="shared" si="1"/>
      </c>
      <c r="C45" s="60">
        <f t="shared" si="2"/>
      </c>
      <c r="D45" s="56">
        <v>35</v>
      </c>
      <c r="E45" s="56"/>
      <c r="F45" s="56"/>
      <c r="G45" s="57"/>
      <c r="H45" s="57"/>
      <c r="I45" s="57"/>
      <c r="J45" s="57"/>
      <c r="K45" s="57"/>
      <c r="L45" s="57"/>
      <c r="M45" s="57"/>
      <c r="N45" s="318"/>
      <c r="O45" s="58"/>
      <c r="P45" s="318"/>
      <c r="Q45" s="318"/>
      <c r="R45" s="312"/>
      <c r="S45" s="46"/>
      <c r="T45" s="325"/>
      <c r="U45" s="325"/>
      <c r="V45" s="327"/>
      <c r="W45" s="617"/>
      <c r="X45" s="59"/>
    </row>
    <row r="46" spans="1:24" ht="15.75">
      <c r="A46" s="60">
        <f t="shared" si="0"/>
      </c>
      <c r="B46" s="60">
        <f t="shared" si="1"/>
      </c>
      <c r="C46" s="60">
        <f t="shared" si="2"/>
      </c>
      <c r="D46" s="56">
        <v>36</v>
      </c>
      <c r="E46" s="56"/>
      <c r="F46" s="56"/>
      <c r="G46" s="57"/>
      <c r="H46" s="57"/>
      <c r="I46" s="57"/>
      <c r="J46" s="57"/>
      <c r="K46" s="57"/>
      <c r="L46" s="57"/>
      <c r="M46" s="57"/>
      <c r="N46" s="318"/>
      <c r="O46" s="58"/>
      <c r="P46" s="318"/>
      <c r="Q46" s="318"/>
      <c r="R46" s="312"/>
      <c r="S46" s="46"/>
      <c r="T46" s="325"/>
      <c r="U46" s="325"/>
      <c r="V46" s="327"/>
      <c r="W46" s="617"/>
      <c r="X46" s="59"/>
    </row>
    <row r="47" spans="1:24" ht="15.75">
      <c r="A47" s="60">
        <f t="shared" si="0"/>
      </c>
      <c r="B47" s="60">
        <f t="shared" si="1"/>
      </c>
      <c r="C47" s="60">
        <f t="shared" si="2"/>
      </c>
      <c r="D47" s="56">
        <v>37</v>
      </c>
      <c r="E47" s="56"/>
      <c r="F47" s="56"/>
      <c r="G47" s="57"/>
      <c r="H47" s="57"/>
      <c r="I47" s="57"/>
      <c r="J47" s="57"/>
      <c r="K47" s="57"/>
      <c r="L47" s="57"/>
      <c r="M47" s="57"/>
      <c r="N47" s="318"/>
      <c r="O47" s="58"/>
      <c r="P47" s="318"/>
      <c r="Q47" s="318"/>
      <c r="R47" s="312"/>
      <c r="S47" s="46"/>
      <c r="T47" s="325"/>
      <c r="U47" s="325"/>
      <c r="V47" s="327"/>
      <c r="W47" s="617"/>
      <c r="X47" s="59"/>
    </row>
    <row r="48" spans="1:24" ht="15.75">
      <c r="A48" s="60">
        <f t="shared" si="0"/>
      </c>
      <c r="B48" s="60">
        <f t="shared" si="1"/>
      </c>
      <c r="C48" s="60">
        <f t="shared" si="2"/>
      </c>
      <c r="D48" s="56">
        <v>38</v>
      </c>
      <c r="E48" s="56"/>
      <c r="F48" s="56"/>
      <c r="G48" s="57"/>
      <c r="H48" s="57"/>
      <c r="I48" s="57"/>
      <c r="J48" s="57"/>
      <c r="K48" s="57"/>
      <c r="L48" s="57"/>
      <c r="M48" s="57"/>
      <c r="N48" s="318"/>
      <c r="O48" s="58"/>
      <c r="P48" s="318"/>
      <c r="Q48" s="318"/>
      <c r="R48" s="312"/>
      <c r="S48" s="46"/>
      <c r="T48" s="325"/>
      <c r="U48" s="325"/>
      <c r="V48" s="327"/>
      <c r="W48" s="617"/>
      <c r="X48" s="59"/>
    </row>
    <row r="49" spans="1:24" ht="15.75">
      <c r="A49" s="60">
        <f t="shared" si="0"/>
      </c>
      <c r="B49" s="60">
        <f t="shared" si="1"/>
      </c>
      <c r="C49" s="60">
        <f t="shared" si="2"/>
      </c>
      <c r="D49" s="56">
        <v>39</v>
      </c>
      <c r="E49" s="56"/>
      <c r="F49" s="56"/>
      <c r="G49" s="57"/>
      <c r="H49" s="57"/>
      <c r="I49" s="57"/>
      <c r="J49" s="57"/>
      <c r="K49" s="57"/>
      <c r="L49" s="57"/>
      <c r="M49" s="57"/>
      <c r="N49" s="318"/>
      <c r="O49" s="58"/>
      <c r="P49" s="318"/>
      <c r="Q49" s="318"/>
      <c r="R49" s="312"/>
      <c r="S49" s="46"/>
      <c r="T49" s="325"/>
      <c r="U49" s="325"/>
      <c r="V49" s="327"/>
      <c r="W49" s="617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6">
        <v>40</v>
      </c>
      <c r="E50" s="56"/>
      <c r="F50" s="56"/>
      <c r="G50" s="57"/>
      <c r="H50" s="57"/>
      <c r="I50" s="57"/>
      <c r="J50" s="57"/>
      <c r="K50" s="57"/>
      <c r="L50" s="57"/>
      <c r="M50" s="57"/>
      <c r="N50" s="318"/>
      <c r="O50" s="58"/>
      <c r="P50" s="318"/>
      <c r="Q50" s="318"/>
      <c r="R50" s="312"/>
      <c r="S50" s="46"/>
      <c r="T50" s="325"/>
      <c r="U50" s="325"/>
      <c r="V50" s="327"/>
      <c r="W50" s="617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6">
        <v>41</v>
      </c>
      <c r="E51" s="56"/>
      <c r="F51" s="56"/>
      <c r="G51" s="57"/>
      <c r="H51" s="57"/>
      <c r="I51" s="57"/>
      <c r="J51" s="57"/>
      <c r="K51" s="57"/>
      <c r="L51" s="57"/>
      <c r="M51" s="57"/>
      <c r="N51" s="318"/>
      <c r="O51" s="58"/>
      <c r="P51" s="318"/>
      <c r="Q51" s="318"/>
      <c r="R51" s="312"/>
      <c r="S51" s="46"/>
      <c r="T51" s="325"/>
      <c r="U51" s="325"/>
      <c r="V51" s="327"/>
      <c r="W51" s="617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6">
        <v>42</v>
      </c>
      <c r="E52" s="56"/>
      <c r="F52" s="56"/>
      <c r="G52" s="57"/>
      <c r="H52" s="57"/>
      <c r="I52" s="57"/>
      <c r="J52" s="57"/>
      <c r="K52" s="57"/>
      <c r="L52" s="57"/>
      <c r="M52" s="57"/>
      <c r="N52" s="318"/>
      <c r="O52" s="58"/>
      <c r="P52" s="318"/>
      <c r="Q52" s="318"/>
      <c r="R52" s="312"/>
      <c r="S52" s="46"/>
      <c r="T52" s="325"/>
      <c r="U52" s="325"/>
      <c r="V52" s="327"/>
      <c r="W52" s="617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6">
        <v>43</v>
      </c>
      <c r="E53" s="56"/>
      <c r="F53" s="56"/>
      <c r="G53" s="57"/>
      <c r="H53" s="57"/>
      <c r="I53" s="57"/>
      <c r="J53" s="57"/>
      <c r="K53" s="57"/>
      <c r="L53" s="57"/>
      <c r="M53" s="57"/>
      <c r="N53" s="318"/>
      <c r="O53" s="58"/>
      <c r="P53" s="318"/>
      <c r="Q53" s="318"/>
      <c r="R53" s="312"/>
      <c r="S53" s="46"/>
      <c r="T53" s="325"/>
      <c r="U53" s="325"/>
      <c r="V53" s="327"/>
      <c r="W53" s="617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6">
        <v>44</v>
      </c>
      <c r="E54" s="56"/>
      <c r="F54" s="56"/>
      <c r="G54" s="57"/>
      <c r="H54" s="57"/>
      <c r="I54" s="57"/>
      <c r="J54" s="57"/>
      <c r="K54" s="57"/>
      <c r="L54" s="57"/>
      <c r="M54" s="57"/>
      <c r="N54" s="318"/>
      <c r="O54" s="58"/>
      <c r="P54" s="318"/>
      <c r="Q54" s="318"/>
      <c r="R54" s="312"/>
      <c r="S54" s="46"/>
      <c r="T54" s="325"/>
      <c r="U54" s="325"/>
      <c r="V54" s="327"/>
      <c r="W54" s="617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6">
        <v>45</v>
      </c>
      <c r="E55" s="56"/>
      <c r="F55" s="56"/>
      <c r="G55" s="57"/>
      <c r="H55" s="57"/>
      <c r="I55" s="57"/>
      <c r="J55" s="57"/>
      <c r="K55" s="57"/>
      <c r="L55" s="57"/>
      <c r="M55" s="57"/>
      <c r="N55" s="318"/>
      <c r="O55" s="58"/>
      <c r="P55" s="318"/>
      <c r="Q55" s="318"/>
      <c r="R55" s="312"/>
      <c r="S55" s="46"/>
      <c r="T55" s="325"/>
      <c r="U55" s="325"/>
      <c r="V55" s="327"/>
      <c r="W55" s="617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6">
        <v>46</v>
      </c>
      <c r="E56" s="56"/>
      <c r="F56" s="56"/>
      <c r="G56" s="57"/>
      <c r="H56" s="57"/>
      <c r="I56" s="57"/>
      <c r="J56" s="57"/>
      <c r="K56" s="57"/>
      <c r="L56" s="57"/>
      <c r="M56" s="57"/>
      <c r="N56" s="318"/>
      <c r="O56" s="58"/>
      <c r="P56" s="318"/>
      <c r="Q56" s="318"/>
      <c r="R56" s="312"/>
      <c r="S56" s="46"/>
      <c r="T56" s="325"/>
      <c r="U56" s="325"/>
      <c r="V56" s="327"/>
      <c r="W56" s="617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6">
        <v>47</v>
      </c>
      <c r="E57" s="56"/>
      <c r="F57" s="56"/>
      <c r="G57" s="57"/>
      <c r="H57" s="57"/>
      <c r="I57" s="57"/>
      <c r="J57" s="57"/>
      <c r="K57" s="57"/>
      <c r="L57" s="57"/>
      <c r="M57" s="57"/>
      <c r="N57" s="318"/>
      <c r="O57" s="58"/>
      <c r="P57" s="318"/>
      <c r="Q57" s="318"/>
      <c r="R57" s="312"/>
      <c r="S57" s="46"/>
      <c r="T57" s="325"/>
      <c r="U57" s="325"/>
      <c r="V57" s="327"/>
      <c r="W57" s="617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6">
        <v>48</v>
      </c>
      <c r="E58" s="56"/>
      <c r="F58" s="56"/>
      <c r="G58" s="57"/>
      <c r="H58" s="57"/>
      <c r="I58" s="57"/>
      <c r="J58" s="57"/>
      <c r="K58" s="57"/>
      <c r="L58" s="57"/>
      <c r="M58" s="57"/>
      <c r="N58" s="318"/>
      <c r="O58" s="58"/>
      <c r="P58" s="318"/>
      <c r="Q58" s="318"/>
      <c r="R58" s="312"/>
      <c r="S58" s="46"/>
      <c r="T58" s="325"/>
      <c r="U58" s="325"/>
      <c r="V58" s="327"/>
      <c r="W58" s="617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6">
        <v>49</v>
      </c>
      <c r="E59" s="56"/>
      <c r="F59" s="56"/>
      <c r="G59" s="57"/>
      <c r="H59" s="57"/>
      <c r="I59" s="57"/>
      <c r="J59" s="57"/>
      <c r="K59" s="57"/>
      <c r="L59" s="57"/>
      <c r="M59" s="57"/>
      <c r="N59" s="318"/>
      <c r="O59" s="58"/>
      <c r="P59" s="318"/>
      <c r="Q59" s="318"/>
      <c r="R59" s="312"/>
      <c r="S59" s="46"/>
      <c r="T59" s="325"/>
      <c r="U59" s="325"/>
      <c r="V59" s="327"/>
      <c r="W59" s="617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6">
        <v>50</v>
      </c>
      <c r="E60" s="56"/>
      <c r="F60" s="56"/>
      <c r="G60" s="57"/>
      <c r="H60" s="57"/>
      <c r="I60" s="57"/>
      <c r="J60" s="57"/>
      <c r="K60" s="57"/>
      <c r="L60" s="57"/>
      <c r="M60" s="57"/>
      <c r="N60" s="318"/>
      <c r="O60" s="58"/>
      <c r="P60" s="318"/>
      <c r="Q60" s="318"/>
      <c r="R60" s="312"/>
      <c r="S60" s="46"/>
      <c r="T60" s="325"/>
      <c r="U60" s="325"/>
      <c r="V60" s="327"/>
      <c r="W60" s="617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6">
        <v>51</v>
      </c>
      <c r="E61" s="56"/>
      <c r="F61" s="56"/>
      <c r="G61" s="57"/>
      <c r="H61" s="57"/>
      <c r="I61" s="57"/>
      <c r="J61" s="57"/>
      <c r="K61" s="57"/>
      <c r="L61" s="57"/>
      <c r="M61" s="57"/>
      <c r="N61" s="318"/>
      <c r="O61" s="58"/>
      <c r="P61" s="318"/>
      <c r="Q61" s="318"/>
      <c r="R61" s="312"/>
      <c r="S61" s="46"/>
      <c r="T61" s="325"/>
      <c r="U61" s="325"/>
      <c r="V61" s="327"/>
      <c r="W61" s="617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6">
        <v>52</v>
      </c>
      <c r="E62" s="56"/>
      <c r="F62" s="56"/>
      <c r="G62" s="57"/>
      <c r="H62" s="57"/>
      <c r="I62" s="57"/>
      <c r="J62" s="57"/>
      <c r="K62" s="57"/>
      <c r="L62" s="57"/>
      <c r="M62" s="57"/>
      <c r="N62" s="318"/>
      <c r="O62" s="58"/>
      <c r="P62" s="318"/>
      <c r="Q62" s="318"/>
      <c r="R62" s="312"/>
      <c r="S62" s="46"/>
      <c r="T62" s="325"/>
      <c r="U62" s="325"/>
      <c r="V62" s="327"/>
      <c r="W62" s="617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6">
        <v>53</v>
      </c>
      <c r="E63" s="56"/>
      <c r="F63" s="56"/>
      <c r="G63" s="57"/>
      <c r="H63" s="57"/>
      <c r="I63" s="57"/>
      <c r="J63" s="57"/>
      <c r="K63" s="57"/>
      <c r="L63" s="57"/>
      <c r="M63" s="57"/>
      <c r="N63" s="318"/>
      <c r="O63" s="58"/>
      <c r="P63" s="318"/>
      <c r="Q63" s="318"/>
      <c r="R63" s="312"/>
      <c r="S63" s="46"/>
      <c r="T63" s="325"/>
      <c r="U63" s="325"/>
      <c r="V63" s="327"/>
      <c r="W63" s="617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6">
        <v>54</v>
      </c>
      <c r="E64" s="56"/>
      <c r="F64" s="56"/>
      <c r="G64" s="57"/>
      <c r="H64" s="57"/>
      <c r="I64" s="57"/>
      <c r="J64" s="57"/>
      <c r="K64" s="57"/>
      <c r="L64" s="57"/>
      <c r="M64" s="57"/>
      <c r="N64" s="318"/>
      <c r="O64" s="58"/>
      <c r="P64" s="318"/>
      <c r="Q64" s="318"/>
      <c r="R64" s="312"/>
      <c r="S64" s="46"/>
      <c r="T64" s="325"/>
      <c r="U64" s="325"/>
      <c r="V64" s="327"/>
      <c r="W64" s="617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6">
        <v>55</v>
      </c>
      <c r="E65" s="56"/>
      <c r="F65" s="56"/>
      <c r="G65" s="57"/>
      <c r="H65" s="57"/>
      <c r="I65" s="57"/>
      <c r="J65" s="57"/>
      <c r="K65" s="57"/>
      <c r="L65" s="57"/>
      <c r="M65" s="57"/>
      <c r="N65" s="318"/>
      <c r="O65" s="58"/>
      <c r="P65" s="318"/>
      <c r="Q65" s="318"/>
      <c r="R65" s="312"/>
      <c r="S65" s="46"/>
      <c r="T65" s="325"/>
      <c r="U65" s="325"/>
      <c r="V65" s="327"/>
      <c r="W65" s="617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6">
        <v>56</v>
      </c>
      <c r="E66" s="56"/>
      <c r="F66" s="56"/>
      <c r="G66" s="57"/>
      <c r="H66" s="57"/>
      <c r="I66" s="57"/>
      <c r="J66" s="57"/>
      <c r="K66" s="57"/>
      <c r="L66" s="57"/>
      <c r="M66" s="57"/>
      <c r="N66" s="318"/>
      <c r="O66" s="58"/>
      <c r="P66" s="318"/>
      <c r="Q66" s="318"/>
      <c r="R66" s="312"/>
      <c r="S66" s="46"/>
      <c r="T66" s="325"/>
      <c r="U66" s="325"/>
      <c r="V66" s="327"/>
      <c r="W66" s="617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6">
        <v>57</v>
      </c>
      <c r="E67" s="56"/>
      <c r="F67" s="56"/>
      <c r="G67" s="57"/>
      <c r="H67" s="57"/>
      <c r="I67" s="57"/>
      <c r="J67" s="57"/>
      <c r="K67" s="57"/>
      <c r="L67" s="57"/>
      <c r="M67" s="57"/>
      <c r="N67" s="318"/>
      <c r="O67" s="58"/>
      <c r="P67" s="318"/>
      <c r="Q67" s="318"/>
      <c r="R67" s="312"/>
      <c r="S67" s="46"/>
      <c r="T67" s="325"/>
      <c r="U67" s="325"/>
      <c r="V67" s="327"/>
      <c r="W67" s="617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6">
        <v>58</v>
      </c>
      <c r="E68" s="56"/>
      <c r="F68" s="56"/>
      <c r="G68" s="57"/>
      <c r="H68" s="57"/>
      <c r="I68" s="57"/>
      <c r="J68" s="57"/>
      <c r="K68" s="57"/>
      <c r="L68" s="57"/>
      <c r="M68" s="57"/>
      <c r="N68" s="318"/>
      <c r="O68" s="58"/>
      <c r="P68" s="318"/>
      <c r="Q68" s="318"/>
      <c r="R68" s="312"/>
      <c r="S68" s="46"/>
      <c r="T68" s="325"/>
      <c r="U68" s="325"/>
      <c r="V68" s="327"/>
      <c r="W68" s="617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6">
        <v>59</v>
      </c>
      <c r="E69" s="56"/>
      <c r="F69" s="56"/>
      <c r="G69" s="57"/>
      <c r="H69" s="57"/>
      <c r="I69" s="57"/>
      <c r="J69" s="57"/>
      <c r="K69" s="57"/>
      <c r="L69" s="57"/>
      <c r="M69" s="57"/>
      <c r="N69" s="318"/>
      <c r="O69" s="58"/>
      <c r="P69" s="318"/>
      <c r="Q69" s="318"/>
      <c r="R69" s="312"/>
      <c r="S69" s="46"/>
      <c r="T69" s="325"/>
      <c r="U69" s="325"/>
      <c r="V69" s="327"/>
      <c r="W69" s="617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6">
        <v>60</v>
      </c>
      <c r="E70" s="56"/>
      <c r="F70" s="56"/>
      <c r="G70" s="57"/>
      <c r="H70" s="57"/>
      <c r="I70" s="57"/>
      <c r="J70" s="57"/>
      <c r="K70" s="57"/>
      <c r="L70" s="57"/>
      <c r="M70" s="57"/>
      <c r="N70" s="318"/>
      <c r="O70" s="58"/>
      <c r="P70" s="318"/>
      <c r="Q70" s="318"/>
      <c r="R70" s="312"/>
      <c r="S70" s="46"/>
      <c r="T70" s="325"/>
      <c r="U70" s="325"/>
      <c r="V70" s="327"/>
      <c r="W70" s="617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6">
        <v>61</v>
      </c>
      <c r="E71" s="56"/>
      <c r="F71" s="56"/>
      <c r="G71" s="57"/>
      <c r="H71" s="57"/>
      <c r="I71" s="57"/>
      <c r="J71" s="57"/>
      <c r="K71" s="57"/>
      <c r="L71" s="57"/>
      <c r="M71" s="57"/>
      <c r="N71" s="318"/>
      <c r="O71" s="58"/>
      <c r="P71" s="318"/>
      <c r="Q71" s="318"/>
      <c r="R71" s="312"/>
      <c r="S71" s="46"/>
      <c r="T71" s="325"/>
      <c r="U71" s="325"/>
      <c r="V71" s="327"/>
      <c r="W71" s="617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6">
        <v>62</v>
      </c>
      <c r="E72" s="56"/>
      <c r="F72" s="56"/>
      <c r="G72" s="57"/>
      <c r="H72" s="57"/>
      <c r="I72" s="57"/>
      <c r="J72" s="57"/>
      <c r="K72" s="57"/>
      <c r="L72" s="57"/>
      <c r="M72" s="57"/>
      <c r="N72" s="318"/>
      <c r="O72" s="58"/>
      <c r="P72" s="318"/>
      <c r="Q72" s="318"/>
      <c r="R72" s="312"/>
      <c r="S72" s="46"/>
      <c r="T72" s="325"/>
      <c r="U72" s="325"/>
      <c r="V72" s="327"/>
      <c r="W72" s="617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6">
        <v>63</v>
      </c>
      <c r="E73" s="56"/>
      <c r="F73" s="56"/>
      <c r="G73" s="57"/>
      <c r="H73" s="57"/>
      <c r="I73" s="57"/>
      <c r="J73" s="57"/>
      <c r="K73" s="57"/>
      <c r="L73" s="57"/>
      <c r="M73" s="57"/>
      <c r="N73" s="318"/>
      <c r="O73" s="58"/>
      <c r="P73" s="318"/>
      <c r="Q73" s="318"/>
      <c r="R73" s="312"/>
      <c r="S73" s="46"/>
      <c r="T73" s="325"/>
      <c r="U73" s="325"/>
      <c r="V73" s="327"/>
      <c r="W73" s="617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6">
        <v>64</v>
      </c>
      <c r="E74" s="56"/>
      <c r="F74" s="56"/>
      <c r="G74" s="57"/>
      <c r="H74" s="57"/>
      <c r="I74" s="57"/>
      <c r="J74" s="57"/>
      <c r="K74" s="57"/>
      <c r="L74" s="57"/>
      <c r="M74" s="57"/>
      <c r="N74" s="318"/>
      <c r="O74" s="58"/>
      <c r="P74" s="318"/>
      <c r="Q74" s="318"/>
      <c r="R74" s="312"/>
      <c r="S74" s="46"/>
      <c r="T74" s="325"/>
      <c r="U74" s="325"/>
      <c r="V74" s="327"/>
      <c r="W74" s="617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6">
        <v>65</v>
      </c>
      <c r="E75" s="56"/>
      <c r="F75" s="56"/>
      <c r="G75" s="57"/>
      <c r="H75" s="57"/>
      <c r="I75" s="57"/>
      <c r="J75" s="57"/>
      <c r="K75" s="57"/>
      <c r="L75" s="57"/>
      <c r="M75" s="57"/>
      <c r="N75" s="318"/>
      <c r="O75" s="58"/>
      <c r="P75" s="318"/>
      <c r="Q75" s="318"/>
      <c r="R75" s="312"/>
      <c r="S75" s="46"/>
      <c r="T75" s="325"/>
      <c r="U75" s="325"/>
      <c r="V75" s="327"/>
      <c r="W75" s="617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6">
        <v>66</v>
      </c>
      <c r="E76" s="56"/>
      <c r="F76" s="56"/>
      <c r="G76" s="57"/>
      <c r="H76" s="57"/>
      <c r="I76" s="57"/>
      <c r="J76" s="57"/>
      <c r="K76" s="57"/>
      <c r="L76" s="57"/>
      <c r="M76" s="57"/>
      <c r="N76" s="318"/>
      <c r="O76" s="58"/>
      <c r="P76" s="318"/>
      <c r="Q76" s="318"/>
      <c r="R76" s="312"/>
      <c r="S76" s="46"/>
      <c r="T76" s="325"/>
      <c r="U76" s="325"/>
      <c r="V76" s="327"/>
      <c r="W76" s="617"/>
      <c r="X76" s="59"/>
    </row>
    <row r="77" spans="1:24" ht="15.75">
      <c r="A77" s="60">
        <f aca="true" t="shared" si="3" ref="A77:A140">IF(ISBLANK(E77),"",dfName)</f>
      </c>
      <c r="B77" s="60">
        <f aca="true" t="shared" si="4" ref="B77:B140">IF(ISBLANK(E77),"",dfRG)</f>
      </c>
      <c r="C77" s="60">
        <f aca="true" t="shared" si="5" ref="C77:C140">IF(ISBLANK(E77),"",EndDate)</f>
      </c>
      <c r="D77" s="56">
        <v>67</v>
      </c>
      <c r="E77" s="56"/>
      <c r="F77" s="56"/>
      <c r="G77" s="57"/>
      <c r="H77" s="57"/>
      <c r="I77" s="57"/>
      <c r="J77" s="57"/>
      <c r="K77" s="57"/>
      <c r="L77" s="57"/>
      <c r="M77" s="57"/>
      <c r="N77" s="318"/>
      <c r="O77" s="58"/>
      <c r="P77" s="318"/>
      <c r="Q77" s="318"/>
      <c r="R77" s="312"/>
      <c r="S77" s="46"/>
      <c r="T77" s="325"/>
      <c r="U77" s="325"/>
      <c r="V77" s="327"/>
      <c r="W77" s="617"/>
      <c r="X77" s="59"/>
    </row>
    <row r="78" spans="1:24" ht="15.75">
      <c r="A78" s="60">
        <f t="shared" si="3"/>
      </c>
      <c r="B78" s="60">
        <f t="shared" si="4"/>
      </c>
      <c r="C78" s="60">
        <f t="shared" si="5"/>
      </c>
      <c r="D78" s="56">
        <v>68</v>
      </c>
      <c r="E78" s="56"/>
      <c r="F78" s="56"/>
      <c r="G78" s="57"/>
      <c r="H78" s="57"/>
      <c r="I78" s="57"/>
      <c r="J78" s="57"/>
      <c r="K78" s="57"/>
      <c r="L78" s="57"/>
      <c r="M78" s="57"/>
      <c r="N78" s="318"/>
      <c r="O78" s="58"/>
      <c r="P78" s="318"/>
      <c r="Q78" s="318"/>
      <c r="R78" s="312"/>
      <c r="S78" s="46"/>
      <c r="T78" s="325"/>
      <c r="U78" s="325"/>
      <c r="V78" s="327"/>
      <c r="W78" s="617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6">
        <v>69</v>
      </c>
      <c r="E79" s="56"/>
      <c r="F79" s="56"/>
      <c r="G79" s="57"/>
      <c r="H79" s="57"/>
      <c r="I79" s="57"/>
      <c r="J79" s="57"/>
      <c r="K79" s="57"/>
      <c r="L79" s="57"/>
      <c r="M79" s="57"/>
      <c r="N79" s="318"/>
      <c r="O79" s="58"/>
      <c r="P79" s="318"/>
      <c r="Q79" s="318"/>
      <c r="R79" s="312"/>
      <c r="S79" s="46"/>
      <c r="T79" s="325"/>
      <c r="U79" s="325"/>
      <c r="V79" s="327"/>
      <c r="W79" s="617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6">
        <v>70</v>
      </c>
      <c r="E80" s="56"/>
      <c r="F80" s="56"/>
      <c r="G80" s="57"/>
      <c r="H80" s="57"/>
      <c r="I80" s="57"/>
      <c r="J80" s="57"/>
      <c r="K80" s="57"/>
      <c r="L80" s="57"/>
      <c r="M80" s="57"/>
      <c r="N80" s="318"/>
      <c r="O80" s="58"/>
      <c r="P80" s="318"/>
      <c r="Q80" s="318"/>
      <c r="R80" s="312"/>
      <c r="S80" s="46"/>
      <c r="T80" s="325"/>
      <c r="U80" s="325"/>
      <c r="V80" s="327"/>
      <c r="W80" s="617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6">
        <v>71</v>
      </c>
      <c r="E81" s="56"/>
      <c r="F81" s="56"/>
      <c r="G81" s="57"/>
      <c r="H81" s="57"/>
      <c r="I81" s="57"/>
      <c r="J81" s="57"/>
      <c r="K81" s="57"/>
      <c r="L81" s="57"/>
      <c r="M81" s="57"/>
      <c r="N81" s="318"/>
      <c r="O81" s="58"/>
      <c r="P81" s="318"/>
      <c r="Q81" s="318"/>
      <c r="R81" s="312"/>
      <c r="S81" s="46"/>
      <c r="T81" s="325"/>
      <c r="U81" s="325"/>
      <c r="V81" s="327"/>
      <c r="W81" s="617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6">
        <v>72</v>
      </c>
      <c r="E82" s="56"/>
      <c r="F82" s="56"/>
      <c r="G82" s="57"/>
      <c r="H82" s="57"/>
      <c r="I82" s="57"/>
      <c r="J82" s="57"/>
      <c r="K82" s="57"/>
      <c r="L82" s="57"/>
      <c r="M82" s="57"/>
      <c r="N82" s="318"/>
      <c r="O82" s="58"/>
      <c r="P82" s="318"/>
      <c r="Q82" s="318"/>
      <c r="R82" s="312"/>
      <c r="S82" s="46"/>
      <c r="T82" s="325"/>
      <c r="U82" s="325"/>
      <c r="V82" s="327"/>
      <c r="W82" s="617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6">
        <v>73</v>
      </c>
      <c r="E83" s="56"/>
      <c r="F83" s="56"/>
      <c r="G83" s="57"/>
      <c r="H83" s="57"/>
      <c r="I83" s="57"/>
      <c r="J83" s="57"/>
      <c r="K83" s="57"/>
      <c r="L83" s="57"/>
      <c r="M83" s="57"/>
      <c r="N83" s="318"/>
      <c r="O83" s="58"/>
      <c r="P83" s="318"/>
      <c r="Q83" s="318"/>
      <c r="R83" s="312"/>
      <c r="S83" s="46"/>
      <c r="T83" s="325"/>
      <c r="U83" s="325"/>
      <c r="V83" s="327"/>
      <c r="W83" s="617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6">
        <v>74</v>
      </c>
      <c r="E84" s="56"/>
      <c r="F84" s="56"/>
      <c r="G84" s="57"/>
      <c r="H84" s="57"/>
      <c r="I84" s="57"/>
      <c r="J84" s="57"/>
      <c r="K84" s="57"/>
      <c r="L84" s="57"/>
      <c r="M84" s="57"/>
      <c r="N84" s="318"/>
      <c r="O84" s="58"/>
      <c r="P84" s="318"/>
      <c r="Q84" s="318"/>
      <c r="R84" s="312"/>
      <c r="S84" s="46"/>
      <c r="T84" s="325"/>
      <c r="U84" s="325"/>
      <c r="V84" s="327"/>
      <c r="W84" s="617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6">
        <v>75</v>
      </c>
      <c r="E85" s="56"/>
      <c r="F85" s="56"/>
      <c r="G85" s="57"/>
      <c r="H85" s="57"/>
      <c r="I85" s="57"/>
      <c r="J85" s="57"/>
      <c r="K85" s="57"/>
      <c r="L85" s="57"/>
      <c r="M85" s="57"/>
      <c r="N85" s="318"/>
      <c r="O85" s="58"/>
      <c r="P85" s="318"/>
      <c r="Q85" s="318"/>
      <c r="R85" s="312"/>
      <c r="S85" s="46"/>
      <c r="T85" s="325"/>
      <c r="U85" s="325"/>
      <c r="V85" s="327"/>
      <c r="W85" s="617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6">
        <v>76</v>
      </c>
      <c r="E86" s="56"/>
      <c r="F86" s="56"/>
      <c r="G86" s="57"/>
      <c r="H86" s="57"/>
      <c r="I86" s="57"/>
      <c r="J86" s="57"/>
      <c r="K86" s="57"/>
      <c r="L86" s="57"/>
      <c r="M86" s="57"/>
      <c r="N86" s="318"/>
      <c r="O86" s="58"/>
      <c r="P86" s="318"/>
      <c r="Q86" s="318"/>
      <c r="R86" s="312"/>
      <c r="S86" s="46"/>
      <c r="T86" s="325"/>
      <c r="U86" s="325"/>
      <c r="V86" s="327"/>
      <c r="W86" s="617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6">
        <v>77</v>
      </c>
      <c r="E87" s="56"/>
      <c r="F87" s="56"/>
      <c r="G87" s="57"/>
      <c r="H87" s="57"/>
      <c r="I87" s="57"/>
      <c r="J87" s="57"/>
      <c r="K87" s="57"/>
      <c r="L87" s="57"/>
      <c r="M87" s="57"/>
      <c r="N87" s="318"/>
      <c r="O87" s="58"/>
      <c r="P87" s="318"/>
      <c r="Q87" s="318"/>
      <c r="R87" s="312"/>
      <c r="S87" s="46"/>
      <c r="T87" s="325"/>
      <c r="U87" s="325"/>
      <c r="V87" s="327"/>
      <c r="W87" s="617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6">
        <v>78</v>
      </c>
      <c r="E88" s="56"/>
      <c r="F88" s="56"/>
      <c r="G88" s="57"/>
      <c r="H88" s="57"/>
      <c r="I88" s="57"/>
      <c r="J88" s="57"/>
      <c r="K88" s="57"/>
      <c r="L88" s="57"/>
      <c r="M88" s="57"/>
      <c r="N88" s="318"/>
      <c r="O88" s="58"/>
      <c r="P88" s="318"/>
      <c r="Q88" s="318"/>
      <c r="R88" s="312"/>
      <c r="S88" s="46"/>
      <c r="T88" s="325"/>
      <c r="U88" s="325"/>
      <c r="V88" s="327"/>
      <c r="W88" s="617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6">
        <v>79</v>
      </c>
      <c r="E89" s="56"/>
      <c r="F89" s="56"/>
      <c r="G89" s="57"/>
      <c r="H89" s="57"/>
      <c r="I89" s="57"/>
      <c r="J89" s="57"/>
      <c r="K89" s="57"/>
      <c r="L89" s="57"/>
      <c r="M89" s="57"/>
      <c r="N89" s="318"/>
      <c r="O89" s="58"/>
      <c r="P89" s="318"/>
      <c r="Q89" s="318"/>
      <c r="R89" s="312"/>
      <c r="S89" s="46"/>
      <c r="T89" s="325"/>
      <c r="U89" s="325"/>
      <c r="V89" s="327"/>
      <c r="W89" s="617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6">
        <v>80</v>
      </c>
      <c r="E90" s="56"/>
      <c r="F90" s="56"/>
      <c r="G90" s="57"/>
      <c r="H90" s="57"/>
      <c r="I90" s="57"/>
      <c r="J90" s="57"/>
      <c r="K90" s="57"/>
      <c r="L90" s="57"/>
      <c r="M90" s="57"/>
      <c r="N90" s="318"/>
      <c r="O90" s="58"/>
      <c r="P90" s="318"/>
      <c r="Q90" s="318"/>
      <c r="R90" s="312"/>
      <c r="S90" s="46"/>
      <c r="T90" s="325"/>
      <c r="U90" s="325"/>
      <c r="V90" s="327"/>
      <c r="W90" s="617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6">
        <v>81</v>
      </c>
      <c r="E91" s="56"/>
      <c r="F91" s="56"/>
      <c r="G91" s="57"/>
      <c r="H91" s="57"/>
      <c r="I91" s="57"/>
      <c r="J91" s="57"/>
      <c r="K91" s="57"/>
      <c r="L91" s="57"/>
      <c r="M91" s="57"/>
      <c r="N91" s="318"/>
      <c r="O91" s="58"/>
      <c r="P91" s="318"/>
      <c r="Q91" s="318"/>
      <c r="R91" s="312"/>
      <c r="S91" s="46"/>
      <c r="T91" s="325"/>
      <c r="U91" s="325"/>
      <c r="V91" s="327"/>
      <c r="W91" s="617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6">
        <v>82</v>
      </c>
      <c r="E92" s="56"/>
      <c r="F92" s="56"/>
      <c r="G92" s="57"/>
      <c r="H92" s="57"/>
      <c r="I92" s="57"/>
      <c r="J92" s="57"/>
      <c r="K92" s="57"/>
      <c r="L92" s="57"/>
      <c r="M92" s="57"/>
      <c r="N92" s="318"/>
      <c r="O92" s="58"/>
      <c r="P92" s="318"/>
      <c r="Q92" s="318"/>
      <c r="R92" s="312"/>
      <c r="S92" s="46"/>
      <c r="T92" s="325"/>
      <c r="U92" s="325"/>
      <c r="V92" s="327"/>
      <c r="W92" s="617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6">
        <v>83</v>
      </c>
      <c r="E93" s="56"/>
      <c r="F93" s="56"/>
      <c r="G93" s="57"/>
      <c r="H93" s="57"/>
      <c r="I93" s="57"/>
      <c r="J93" s="57"/>
      <c r="K93" s="57"/>
      <c r="L93" s="57"/>
      <c r="M93" s="57"/>
      <c r="N93" s="318"/>
      <c r="O93" s="58"/>
      <c r="P93" s="318"/>
      <c r="Q93" s="318"/>
      <c r="R93" s="312"/>
      <c r="S93" s="46"/>
      <c r="T93" s="325"/>
      <c r="U93" s="325"/>
      <c r="V93" s="327"/>
      <c r="W93" s="617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6">
        <v>84</v>
      </c>
      <c r="E94" s="56"/>
      <c r="F94" s="56"/>
      <c r="G94" s="57"/>
      <c r="H94" s="57"/>
      <c r="I94" s="57"/>
      <c r="J94" s="57"/>
      <c r="K94" s="57"/>
      <c r="L94" s="57"/>
      <c r="M94" s="57"/>
      <c r="N94" s="318"/>
      <c r="O94" s="58"/>
      <c r="P94" s="318"/>
      <c r="Q94" s="318"/>
      <c r="R94" s="312"/>
      <c r="S94" s="46"/>
      <c r="T94" s="325"/>
      <c r="U94" s="325"/>
      <c r="V94" s="327"/>
      <c r="W94" s="617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6">
        <v>85</v>
      </c>
      <c r="E95" s="56"/>
      <c r="F95" s="56"/>
      <c r="G95" s="57"/>
      <c r="H95" s="57"/>
      <c r="I95" s="57"/>
      <c r="J95" s="57"/>
      <c r="K95" s="57"/>
      <c r="L95" s="57"/>
      <c r="M95" s="57"/>
      <c r="N95" s="318"/>
      <c r="O95" s="58"/>
      <c r="P95" s="318"/>
      <c r="Q95" s="318"/>
      <c r="R95" s="312"/>
      <c r="S95" s="46"/>
      <c r="T95" s="325"/>
      <c r="U95" s="325"/>
      <c r="V95" s="327"/>
      <c r="W95" s="617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6">
        <v>86</v>
      </c>
      <c r="E96" s="56"/>
      <c r="F96" s="56"/>
      <c r="G96" s="57"/>
      <c r="H96" s="57"/>
      <c r="I96" s="57"/>
      <c r="J96" s="57"/>
      <c r="K96" s="57"/>
      <c r="L96" s="57"/>
      <c r="M96" s="57"/>
      <c r="N96" s="318"/>
      <c r="O96" s="58"/>
      <c r="P96" s="318"/>
      <c r="Q96" s="318"/>
      <c r="R96" s="312"/>
      <c r="S96" s="46"/>
      <c r="T96" s="325"/>
      <c r="U96" s="325"/>
      <c r="V96" s="327"/>
      <c r="W96" s="617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6">
        <v>87</v>
      </c>
      <c r="E97" s="56"/>
      <c r="F97" s="56"/>
      <c r="G97" s="57"/>
      <c r="H97" s="57"/>
      <c r="I97" s="57"/>
      <c r="J97" s="57"/>
      <c r="K97" s="57"/>
      <c r="L97" s="57"/>
      <c r="M97" s="57"/>
      <c r="N97" s="318"/>
      <c r="O97" s="58"/>
      <c r="P97" s="318"/>
      <c r="Q97" s="318"/>
      <c r="R97" s="312"/>
      <c r="S97" s="46"/>
      <c r="T97" s="325"/>
      <c r="U97" s="325"/>
      <c r="V97" s="327"/>
      <c r="W97" s="617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6">
        <v>88</v>
      </c>
      <c r="E98" s="56"/>
      <c r="F98" s="56"/>
      <c r="G98" s="57"/>
      <c r="H98" s="57"/>
      <c r="I98" s="57"/>
      <c r="J98" s="57"/>
      <c r="K98" s="57"/>
      <c r="L98" s="57"/>
      <c r="M98" s="57"/>
      <c r="N98" s="318"/>
      <c r="O98" s="58"/>
      <c r="P98" s="318"/>
      <c r="Q98" s="318"/>
      <c r="R98" s="312"/>
      <c r="S98" s="46"/>
      <c r="T98" s="325"/>
      <c r="U98" s="325"/>
      <c r="V98" s="327"/>
      <c r="W98" s="617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6">
        <v>89</v>
      </c>
      <c r="E99" s="56"/>
      <c r="F99" s="56"/>
      <c r="G99" s="57"/>
      <c r="H99" s="57"/>
      <c r="I99" s="57"/>
      <c r="J99" s="57"/>
      <c r="K99" s="57"/>
      <c r="L99" s="57"/>
      <c r="M99" s="57"/>
      <c r="N99" s="318"/>
      <c r="O99" s="58"/>
      <c r="P99" s="318"/>
      <c r="Q99" s="318"/>
      <c r="R99" s="312"/>
      <c r="S99" s="46"/>
      <c r="T99" s="325"/>
      <c r="U99" s="325"/>
      <c r="V99" s="327"/>
      <c r="W99" s="617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6">
        <v>90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18"/>
      <c r="O100" s="58"/>
      <c r="P100" s="318"/>
      <c r="Q100" s="318"/>
      <c r="R100" s="312"/>
      <c r="S100" s="46"/>
      <c r="T100" s="325"/>
      <c r="U100" s="325"/>
      <c r="V100" s="327"/>
      <c r="W100" s="617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6">
        <v>91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18"/>
      <c r="O101" s="58"/>
      <c r="P101" s="318"/>
      <c r="Q101" s="318"/>
      <c r="R101" s="312"/>
      <c r="S101" s="46"/>
      <c r="T101" s="325"/>
      <c r="U101" s="325"/>
      <c r="V101" s="327"/>
      <c r="W101" s="617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6">
        <v>92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18"/>
      <c r="O102" s="58"/>
      <c r="P102" s="318"/>
      <c r="Q102" s="318"/>
      <c r="R102" s="312"/>
      <c r="S102" s="46"/>
      <c r="T102" s="325"/>
      <c r="U102" s="325"/>
      <c r="V102" s="327"/>
      <c r="W102" s="617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6">
        <v>93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18"/>
      <c r="O103" s="58"/>
      <c r="P103" s="318"/>
      <c r="Q103" s="318"/>
      <c r="R103" s="312"/>
      <c r="S103" s="46"/>
      <c r="T103" s="325"/>
      <c r="U103" s="325"/>
      <c r="V103" s="327"/>
      <c r="W103" s="617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6">
        <v>94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18"/>
      <c r="O104" s="58"/>
      <c r="P104" s="318"/>
      <c r="Q104" s="318"/>
      <c r="R104" s="312"/>
      <c r="S104" s="46"/>
      <c r="T104" s="325"/>
      <c r="U104" s="325"/>
      <c r="V104" s="327"/>
      <c r="W104" s="617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6">
        <v>95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18"/>
      <c r="O105" s="58"/>
      <c r="P105" s="318"/>
      <c r="Q105" s="318"/>
      <c r="R105" s="312"/>
      <c r="S105" s="46"/>
      <c r="T105" s="325"/>
      <c r="U105" s="325"/>
      <c r="V105" s="327"/>
      <c r="W105" s="617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6">
        <v>96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18"/>
      <c r="O106" s="58"/>
      <c r="P106" s="318"/>
      <c r="Q106" s="318"/>
      <c r="R106" s="312"/>
      <c r="S106" s="46"/>
      <c r="T106" s="325"/>
      <c r="U106" s="325"/>
      <c r="V106" s="327"/>
      <c r="W106" s="617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6">
        <v>97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18"/>
      <c r="O107" s="58"/>
      <c r="P107" s="318"/>
      <c r="Q107" s="318"/>
      <c r="R107" s="312"/>
      <c r="S107" s="46"/>
      <c r="T107" s="325"/>
      <c r="U107" s="325"/>
      <c r="V107" s="327"/>
      <c r="W107" s="617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6">
        <v>98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18"/>
      <c r="O108" s="58"/>
      <c r="P108" s="318"/>
      <c r="Q108" s="318"/>
      <c r="R108" s="312"/>
      <c r="S108" s="46"/>
      <c r="T108" s="325"/>
      <c r="U108" s="325"/>
      <c r="V108" s="327"/>
      <c r="W108" s="617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6">
        <v>99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18"/>
      <c r="O109" s="58"/>
      <c r="P109" s="318"/>
      <c r="Q109" s="318"/>
      <c r="R109" s="312"/>
      <c r="S109" s="46"/>
      <c r="T109" s="325"/>
      <c r="U109" s="325"/>
      <c r="V109" s="327"/>
      <c r="W109" s="617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6">
        <v>100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18"/>
      <c r="O110" s="58"/>
      <c r="P110" s="318"/>
      <c r="Q110" s="318"/>
      <c r="R110" s="312"/>
      <c r="S110" s="46"/>
      <c r="T110" s="325"/>
      <c r="U110" s="325"/>
      <c r="V110" s="327"/>
      <c r="W110" s="617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6">
        <v>101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18"/>
      <c r="O111" s="58"/>
      <c r="P111" s="318"/>
      <c r="Q111" s="318"/>
      <c r="R111" s="312"/>
      <c r="S111" s="46"/>
      <c r="T111" s="325"/>
      <c r="U111" s="325"/>
      <c r="V111" s="327"/>
      <c r="W111" s="617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6">
        <v>102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18"/>
      <c r="O112" s="58"/>
      <c r="P112" s="318"/>
      <c r="Q112" s="318"/>
      <c r="R112" s="312"/>
      <c r="S112" s="46"/>
      <c r="T112" s="325"/>
      <c r="U112" s="325"/>
      <c r="V112" s="327"/>
      <c r="W112" s="617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6">
        <v>103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18"/>
      <c r="O113" s="58"/>
      <c r="P113" s="318"/>
      <c r="Q113" s="318"/>
      <c r="R113" s="312"/>
      <c r="S113" s="46"/>
      <c r="T113" s="325"/>
      <c r="U113" s="325"/>
      <c r="V113" s="327"/>
      <c r="W113" s="617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6">
        <v>104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18"/>
      <c r="O114" s="58"/>
      <c r="P114" s="318"/>
      <c r="Q114" s="318"/>
      <c r="R114" s="312"/>
      <c r="S114" s="46"/>
      <c r="T114" s="325"/>
      <c r="U114" s="325"/>
      <c r="V114" s="327"/>
      <c r="W114" s="617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6">
        <v>105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18"/>
      <c r="O115" s="58"/>
      <c r="P115" s="318"/>
      <c r="Q115" s="318"/>
      <c r="R115" s="312"/>
      <c r="S115" s="46"/>
      <c r="T115" s="325"/>
      <c r="U115" s="325"/>
      <c r="V115" s="327"/>
      <c r="W115" s="617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6">
        <v>106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18"/>
      <c r="O116" s="58"/>
      <c r="P116" s="318"/>
      <c r="Q116" s="318"/>
      <c r="R116" s="312"/>
      <c r="S116" s="46"/>
      <c r="T116" s="325"/>
      <c r="U116" s="325"/>
      <c r="V116" s="327"/>
      <c r="W116" s="617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6">
        <v>107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18"/>
      <c r="O117" s="58"/>
      <c r="P117" s="318"/>
      <c r="Q117" s="318"/>
      <c r="R117" s="312"/>
      <c r="S117" s="46"/>
      <c r="T117" s="325"/>
      <c r="U117" s="325"/>
      <c r="V117" s="327"/>
      <c r="W117" s="617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6">
        <v>108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18"/>
      <c r="O118" s="58"/>
      <c r="P118" s="318"/>
      <c r="Q118" s="318"/>
      <c r="R118" s="312"/>
      <c r="S118" s="46"/>
      <c r="T118" s="325"/>
      <c r="U118" s="325"/>
      <c r="V118" s="327"/>
      <c r="W118" s="617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6">
        <v>109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18"/>
      <c r="O119" s="58"/>
      <c r="P119" s="318"/>
      <c r="Q119" s="318"/>
      <c r="R119" s="312"/>
      <c r="S119" s="46"/>
      <c r="T119" s="325"/>
      <c r="U119" s="325"/>
      <c r="V119" s="327"/>
      <c r="W119" s="617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6">
        <v>110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18"/>
      <c r="O120" s="58"/>
      <c r="P120" s="318"/>
      <c r="Q120" s="318"/>
      <c r="R120" s="312"/>
      <c r="S120" s="46"/>
      <c r="T120" s="325"/>
      <c r="U120" s="325"/>
      <c r="V120" s="327"/>
      <c r="W120" s="617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6">
        <v>111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18"/>
      <c r="O121" s="58"/>
      <c r="P121" s="318"/>
      <c r="Q121" s="318"/>
      <c r="R121" s="312"/>
      <c r="S121" s="46"/>
      <c r="T121" s="325"/>
      <c r="U121" s="325"/>
      <c r="V121" s="327"/>
      <c r="W121" s="617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6">
        <v>112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18"/>
      <c r="O122" s="58"/>
      <c r="P122" s="318"/>
      <c r="Q122" s="318"/>
      <c r="R122" s="312"/>
      <c r="S122" s="46"/>
      <c r="T122" s="325"/>
      <c r="U122" s="325"/>
      <c r="V122" s="327"/>
      <c r="W122" s="617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6">
        <v>113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18"/>
      <c r="O123" s="58"/>
      <c r="P123" s="318"/>
      <c r="Q123" s="318"/>
      <c r="R123" s="312"/>
      <c r="S123" s="46"/>
      <c r="T123" s="325"/>
      <c r="U123" s="325"/>
      <c r="V123" s="327"/>
      <c r="W123" s="617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6">
        <v>114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18"/>
      <c r="O124" s="58"/>
      <c r="P124" s="318"/>
      <c r="Q124" s="318"/>
      <c r="R124" s="312"/>
      <c r="S124" s="46"/>
      <c r="T124" s="325"/>
      <c r="U124" s="325"/>
      <c r="V124" s="327"/>
      <c r="W124" s="617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6">
        <v>115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18"/>
      <c r="O125" s="58"/>
      <c r="P125" s="318"/>
      <c r="Q125" s="318"/>
      <c r="R125" s="312"/>
      <c r="S125" s="46"/>
      <c r="T125" s="325"/>
      <c r="U125" s="325"/>
      <c r="V125" s="327"/>
      <c r="W125" s="617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6">
        <v>116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18"/>
      <c r="O126" s="58"/>
      <c r="P126" s="318"/>
      <c r="Q126" s="318"/>
      <c r="R126" s="312"/>
      <c r="S126" s="46"/>
      <c r="T126" s="325"/>
      <c r="U126" s="325"/>
      <c r="V126" s="327"/>
      <c r="W126" s="617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6">
        <v>117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18"/>
      <c r="O127" s="58"/>
      <c r="P127" s="318"/>
      <c r="Q127" s="318"/>
      <c r="R127" s="312"/>
      <c r="S127" s="46"/>
      <c r="T127" s="325"/>
      <c r="U127" s="325"/>
      <c r="V127" s="327"/>
      <c r="W127" s="617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6">
        <v>118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18"/>
      <c r="O128" s="58"/>
      <c r="P128" s="318"/>
      <c r="Q128" s="318"/>
      <c r="R128" s="312"/>
      <c r="S128" s="46"/>
      <c r="T128" s="325"/>
      <c r="U128" s="325"/>
      <c r="V128" s="327"/>
      <c r="W128" s="617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6">
        <v>119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18"/>
      <c r="O129" s="58"/>
      <c r="P129" s="318"/>
      <c r="Q129" s="318"/>
      <c r="R129" s="312"/>
      <c r="S129" s="46"/>
      <c r="T129" s="325"/>
      <c r="U129" s="325"/>
      <c r="V129" s="327"/>
      <c r="W129" s="617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6">
        <v>120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18"/>
      <c r="O130" s="58"/>
      <c r="P130" s="318"/>
      <c r="Q130" s="318"/>
      <c r="R130" s="312"/>
      <c r="S130" s="46"/>
      <c r="T130" s="325"/>
      <c r="U130" s="325"/>
      <c r="V130" s="327"/>
      <c r="W130" s="617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6">
        <v>121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18"/>
      <c r="O131" s="58"/>
      <c r="P131" s="318"/>
      <c r="Q131" s="318"/>
      <c r="R131" s="312"/>
      <c r="S131" s="46"/>
      <c r="T131" s="325"/>
      <c r="U131" s="325"/>
      <c r="V131" s="327"/>
      <c r="W131" s="617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6">
        <v>122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18"/>
      <c r="O132" s="58"/>
      <c r="P132" s="318"/>
      <c r="Q132" s="318"/>
      <c r="R132" s="312"/>
      <c r="S132" s="46"/>
      <c r="T132" s="325"/>
      <c r="U132" s="325"/>
      <c r="V132" s="327"/>
      <c r="W132" s="617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6">
        <v>123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18"/>
      <c r="O133" s="58"/>
      <c r="P133" s="318"/>
      <c r="Q133" s="318"/>
      <c r="R133" s="312"/>
      <c r="S133" s="46"/>
      <c r="T133" s="325"/>
      <c r="U133" s="325"/>
      <c r="V133" s="327"/>
      <c r="W133" s="617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6">
        <v>124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18"/>
      <c r="O134" s="58"/>
      <c r="P134" s="318"/>
      <c r="Q134" s="318"/>
      <c r="R134" s="312"/>
      <c r="S134" s="46"/>
      <c r="T134" s="325"/>
      <c r="U134" s="325"/>
      <c r="V134" s="327"/>
      <c r="W134" s="617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6">
        <v>125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18"/>
      <c r="O135" s="58"/>
      <c r="P135" s="318"/>
      <c r="Q135" s="318"/>
      <c r="R135" s="312"/>
      <c r="S135" s="46"/>
      <c r="T135" s="325"/>
      <c r="U135" s="325"/>
      <c r="V135" s="327"/>
      <c r="W135" s="617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6">
        <v>126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18"/>
      <c r="O136" s="58"/>
      <c r="P136" s="318"/>
      <c r="Q136" s="318"/>
      <c r="R136" s="312"/>
      <c r="S136" s="46"/>
      <c r="T136" s="325"/>
      <c r="U136" s="325"/>
      <c r="V136" s="327"/>
      <c r="W136" s="617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6">
        <v>127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18"/>
      <c r="O137" s="58"/>
      <c r="P137" s="318"/>
      <c r="Q137" s="318"/>
      <c r="R137" s="312"/>
      <c r="S137" s="46"/>
      <c r="T137" s="325"/>
      <c r="U137" s="325"/>
      <c r="V137" s="327"/>
      <c r="W137" s="617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6">
        <v>128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18"/>
      <c r="O138" s="58"/>
      <c r="P138" s="318"/>
      <c r="Q138" s="318"/>
      <c r="R138" s="312"/>
      <c r="S138" s="46"/>
      <c r="T138" s="325"/>
      <c r="U138" s="325"/>
      <c r="V138" s="327"/>
      <c r="W138" s="617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6">
        <v>129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18"/>
      <c r="O139" s="58"/>
      <c r="P139" s="318"/>
      <c r="Q139" s="318"/>
      <c r="R139" s="312"/>
      <c r="S139" s="46"/>
      <c r="T139" s="325"/>
      <c r="U139" s="325"/>
      <c r="V139" s="327"/>
      <c r="W139" s="617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6">
        <v>130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18"/>
      <c r="O140" s="58"/>
      <c r="P140" s="318"/>
      <c r="Q140" s="318"/>
      <c r="R140" s="312"/>
      <c r="S140" s="46"/>
      <c r="T140" s="325"/>
      <c r="U140" s="325"/>
      <c r="V140" s="327"/>
      <c r="W140" s="617"/>
      <c r="X140" s="59"/>
    </row>
    <row r="141" spans="1:24" ht="15.75">
      <c r="A141" s="60">
        <f aca="true" t="shared" si="6" ref="A141:A204">IF(ISBLANK(E141),"",dfName)</f>
      </c>
      <c r="B141" s="60">
        <f aca="true" t="shared" si="7" ref="B141:B204">IF(ISBLANK(E141),"",dfRG)</f>
      </c>
      <c r="C141" s="60">
        <f aca="true" t="shared" si="8" ref="C141:C204">IF(ISBLANK(E141),"",EndDate)</f>
      </c>
      <c r="D141" s="56">
        <v>131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18"/>
      <c r="O141" s="58"/>
      <c r="P141" s="318"/>
      <c r="Q141" s="318"/>
      <c r="R141" s="312"/>
      <c r="S141" s="46"/>
      <c r="T141" s="325"/>
      <c r="U141" s="325"/>
      <c r="V141" s="327"/>
      <c r="W141" s="617"/>
      <c r="X141" s="59"/>
    </row>
    <row r="142" spans="1:24" ht="15.75">
      <c r="A142" s="60">
        <f t="shared" si="6"/>
      </c>
      <c r="B142" s="60">
        <f t="shared" si="7"/>
      </c>
      <c r="C142" s="60">
        <f t="shared" si="8"/>
      </c>
      <c r="D142" s="56">
        <v>132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18"/>
      <c r="O142" s="58"/>
      <c r="P142" s="318"/>
      <c r="Q142" s="318"/>
      <c r="R142" s="312"/>
      <c r="S142" s="46"/>
      <c r="T142" s="325"/>
      <c r="U142" s="325"/>
      <c r="V142" s="327"/>
      <c r="W142" s="617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6">
        <v>133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18"/>
      <c r="O143" s="58"/>
      <c r="P143" s="318"/>
      <c r="Q143" s="318"/>
      <c r="R143" s="312"/>
      <c r="S143" s="46"/>
      <c r="T143" s="325"/>
      <c r="U143" s="325"/>
      <c r="V143" s="327"/>
      <c r="W143" s="617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6">
        <v>134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18"/>
      <c r="O144" s="58"/>
      <c r="P144" s="318"/>
      <c r="Q144" s="318"/>
      <c r="R144" s="312"/>
      <c r="S144" s="46"/>
      <c r="T144" s="325"/>
      <c r="U144" s="325"/>
      <c r="V144" s="327"/>
      <c r="W144" s="617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6">
        <v>135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18"/>
      <c r="O145" s="58"/>
      <c r="P145" s="318"/>
      <c r="Q145" s="318"/>
      <c r="R145" s="312"/>
      <c r="S145" s="46"/>
      <c r="T145" s="325"/>
      <c r="U145" s="325"/>
      <c r="V145" s="327"/>
      <c r="W145" s="617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6">
        <v>136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18"/>
      <c r="O146" s="58"/>
      <c r="P146" s="318"/>
      <c r="Q146" s="318"/>
      <c r="R146" s="312"/>
      <c r="S146" s="46"/>
      <c r="T146" s="325"/>
      <c r="U146" s="325"/>
      <c r="V146" s="327"/>
      <c r="W146" s="617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6">
        <v>137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18"/>
      <c r="O147" s="58"/>
      <c r="P147" s="318"/>
      <c r="Q147" s="318"/>
      <c r="R147" s="312"/>
      <c r="S147" s="46"/>
      <c r="T147" s="325"/>
      <c r="U147" s="325"/>
      <c r="V147" s="327"/>
      <c r="W147" s="617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6">
        <v>138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18"/>
      <c r="O148" s="58"/>
      <c r="P148" s="318"/>
      <c r="Q148" s="318"/>
      <c r="R148" s="312"/>
      <c r="S148" s="46"/>
      <c r="T148" s="325"/>
      <c r="U148" s="325"/>
      <c r="V148" s="327"/>
      <c r="W148" s="617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6">
        <v>139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18"/>
      <c r="O149" s="58"/>
      <c r="P149" s="318"/>
      <c r="Q149" s="318"/>
      <c r="R149" s="312"/>
      <c r="S149" s="46"/>
      <c r="T149" s="325"/>
      <c r="U149" s="325"/>
      <c r="V149" s="327"/>
      <c r="W149" s="617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6">
        <v>140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18"/>
      <c r="O150" s="58"/>
      <c r="P150" s="318"/>
      <c r="Q150" s="318"/>
      <c r="R150" s="312"/>
      <c r="S150" s="46"/>
      <c r="T150" s="325"/>
      <c r="U150" s="325"/>
      <c r="V150" s="327"/>
      <c r="W150" s="617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6">
        <v>141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18"/>
      <c r="O151" s="58"/>
      <c r="P151" s="318"/>
      <c r="Q151" s="318"/>
      <c r="R151" s="312"/>
      <c r="S151" s="46"/>
      <c r="T151" s="325"/>
      <c r="U151" s="325"/>
      <c r="V151" s="327"/>
      <c r="W151" s="617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6">
        <v>142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18"/>
      <c r="O152" s="58"/>
      <c r="P152" s="318"/>
      <c r="Q152" s="318"/>
      <c r="R152" s="312"/>
      <c r="S152" s="46"/>
      <c r="T152" s="325"/>
      <c r="U152" s="325"/>
      <c r="V152" s="327"/>
      <c r="W152" s="617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6">
        <v>143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18"/>
      <c r="O153" s="58"/>
      <c r="P153" s="318"/>
      <c r="Q153" s="318"/>
      <c r="R153" s="312"/>
      <c r="S153" s="46"/>
      <c r="T153" s="325"/>
      <c r="U153" s="325"/>
      <c r="V153" s="327"/>
      <c r="W153" s="617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6">
        <v>144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18"/>
      <c r="O154" s="58"/>
      <c r="P154" s="318"/>
      <c r="Q154" s="318"/>
      <c r="R154" s="312"/>
      <c r="S154" s="46"/>
      <c r="T154" s="325"/>
      <c r="U154" s="325"/>
      <c r="V154" s="327"/>
      <c r="W154" s="617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6">
        <v>145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18"/>
      <c r="O155" s="58"/>
      <c r="P155" s="318"/>
      <c r="Q155" s="318"/>
      <c r="R155" s="312"/>
      <c r="S155" s="46"/>
      <c r="T155" s="325"/>
      <c r="U155" s="325"/>
      <c r="V155" s="327"/>
      <c r="W155" s="617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6">
        <v>146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18"/>
      <c r="O156" s="58"/>
      <c r="P156" s="318"/>
      <c r="Q156" s="318"/>
      <c r="R156" s="312"/>
      <c r="S156" s="46"/>
      <c r="T156" s="325"/>
      <c r="U156" s="325"/>
      <c r="V156" s="327"/>
      <c r="W156" s="617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6">
        <v>147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18"/>
      <c r="O157" s="58"/>
      <c r="P157" s="318"/>
      <c r="Q157" s="318"/>
      <c r="R157" s="312"/>
      <c r="S157" s="46"/>
      <c r="T157" s="325"/>
      <c r="U157" s="325"/>
      <c r="V157" s="327"/>
      <c r="W157" s="617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6">
        <v>148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18"/>
      <c r="O158" s="58"/>
      <c r="P158" s="318"/>
      <c r="Q158" s="318"/>
      <c r="R158" s="312"/>
      <c r="S158" s="46"/>
      <c r="T158" s="325"/>
      <c r="U158" s="325"/>
      <c r="V158" s="327"/>
      <c r="W158" s="617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6">
        <v>149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18"/>
      <c r="O159" s="58"/>
      <c r="P159" s="318"/>
      <c r="Q159" s="318"/>
      <c r="R159" s="312"/>
      <c r="S159" s="46"/>
      <c r="T159" s="325"/>
      <c r="U159" s="325"/>
      <c r="V159" s="327"/>
      <c r="W159" s="617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6">
        <v>150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18"/>
      <c r="O160" s="58"/>
      <c r="P160" s="318"/>
      <c r="Q160" s="318"/>
      <c r="R160" s="312"/>
      <c r="S160" s="46"/>
      <c r="T160" s="325"/>
      <c r="U160" s="325"/>
      <c r="V160" s="327"/>
      <c r="W160" s="617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6">
        <v>151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18"/>
      <c r="O161" s="58"/>
      <c r="P161" s="318"/>
      <c r="Q161" s="318"/>
      <c r="R161" s="312"/>
      <c r="S161" s="46"/>
      <c r="T161" s="325"/>
      <c r="U161" s="325"/>
      <c r="V161" s="327"/>
      <c r="W161" s="617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6">
        <v>152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18"/>
      <c r="O162" s="58"/>
      <c r="P162" s="318"/>
      <c r="Q162" s="318"/>
      <c r="R162" s="312"/>
      <c r="S162" s="46"/>
      <c r="T162" s="325"/>
      <c r="U162" s="325"/>
      <c r="V162" s="327"/>
      <c r="W162" s="617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6">
        <v>153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18"/>
      <c r="O163" s="58"/>
      <c r="P163" s="318"/>
      <c r="Q163" s="318"/>
      <c r="R163" s="312"/>
      <c r="S163" s="46"/>
      <c r="T163" s="325"/>
      <c r="U163" s="325"/>
      <c r="V163" s="327"/>
      <c r="W163" s="617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6">
        <v>154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18"/>
      <c r="O164" s="58"/>
      <c r="P164" s="318"/>
      <c r="Q164" s="318"/>
      <c r="R164" s="312"/>
      <c r="S164" s="46"/>
      <c r="T164" s="325"/>
      <c r="U164" s="325"/>
      <c r="V164" s="327"/>
      <c r="W164" s="617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6">
        <v>155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18"/>
      <c r="O165" s="58"/>
      <c r="P165" s="318"/>
      <c r="Q165" s="318"/>
      <c r="R165" s="312"/>
      <c r="S165" s="46"/>
      <c r="T165" s="325"/>
      <c r="U165" s="325"/>
      <c r="V165" s="327"/>
      <c r="W165" s="617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6">
        <v>156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18"/>
      <c r="O166" s="58"/>
      <c r="P166" s="318"/>
      <c r="Q166" s="318"/>
      <c r="R166" s="312"/>
      <c r="S166" s="46"/>
      <c r="T166" s="325"/>
      <c r="U166" s="325"/>
      <c r="V166" s="327"/>
      <c r="W166" s="617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6">
        <v>157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18"/>
      <c r="O167" s="58"/>
      <c r="P167" s="318"/>
      <c r="Q167" s="318"/>
      <c r="R167" s="312"/>
      <c r="S167" s="46"/>
      <c r="T167" s="325"/>
      <c r="U167" s="325"/>
      <c r="V167" s="327"/>
      <c r="W167" s="617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6">
        <v>158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18"/>
      <c r="O168" s="58"/>
      <c r="P168" s="318"/>
      <c r="Q168" s="318"/>
      <c r="R168" s="312"/>
      <c r="S168" s="46"/>
      <c r="T168" s="325"/>
      <c r="U168" s="325"/>
      <c r="V168" s="327"/>
      <c r="W168" s="617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6">
        <v>159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18"/>
      <c r="O169" s="58"/>
      <c r="P169" s="318"/>
      <c r="Q169" s="318"/>
      <c r="R169" s="312"/>
      <c r="S169" s="46"/>
      <c r="T169" s="325"/>
      <c r="U169" s="325"/>
      <c r="V169" s="327"/>
      <c r="W169" s="617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6">
        <v>160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18"/>
      <c r="O170" s="58"/>
      <c r="P170" s="318"/>
      <c r="Q170" s="318"/>
      <c r="R170" s="312"/>
      <c r="S170" s="46"/>
      <c r="T170" s="325"/>
      <c r="U170" s="325"/>
      <c r="V170" s="327"/>
      <c r="W170" s="617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6">
        <v>161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18"/>
      <c r="O171" s="58"/>
      <c r="P171" s="318"/>
      <c r="Q171" s="318"/>
      <c r="R171" s="312"/>
      <c r="S171" s="46"/>
      <c r="T171" s="325"/>
      <c r="U171" s="325"/>
      <c r="V171" s="327"/>
      <c r="W171" s="617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6">
        <v>162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18"/>
      <c r="O172" s="58"/>
      <c r="P172" s="318"/>
      <c r="Q172" s="318"/>
      <c r="R172" s="312"/>
      <c r="S172" s="46"/>
      <c r="T172" s="325"/>
      <c r="U172" s="325"/>
      <c r="V172" s="327"/>
      <c r="W172" s="617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6">
        <v>163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18"/>
      <c r="O173" s="58"/>
      <c r="P173" s="318"/>
      <c r="Q173" s="318"/>
      <c r="R173" s="312"/>
      <c r="S173" s="46"/>
      <c r="T173" s="325"/>
      <c r="U173" s="325"/>
      <c r="V173" s="327"/>
      <c r="W173" s="617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6">
        <v>164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18"/>
      <c r="O174" s="58"/>
      <c r="P174" s="318"/>
      <c r="Q174" s="318"/>
      <c r="R174" s="312"/>
      <c r="S174" s="46"/>
      <c r="T174" s="325"/>
      <c r="U174" s="325"/>
      <c r="V174" s="327"/>
      <c r="W174" s="617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6">
        <v>165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18"/>
      <c r="O175" s="58"/>
      <c r="P175" s="318"/>
      <c r="Q175" s="318"/>
      <c r="R175" s="312"/>
      <c r="S175" s="46"/>
      <c r="T175" s="325"/>
      <c r="U175" s="325"/>
      <c r="V175" s="327"/>
      <c r="W175" s="617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6">
        <v>166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18"/>
      <c r="O176" s="58"/>
      <c r="P176" s="318"/>
      <c r="Q176" s="318"/>
      <c r="R176" s="312"/>
      <c r="S176" s="46"/>
      <c r="T176" s="325"/>
      <c r="U176" s="325"/>
      <c r="V176" s="327"/>
      <c r="W176" s="617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6">
        <v>167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18"/>
      <c r="O177" s="58"/>
      <c r="P177" s="318"/>
      <c r="Q177" s="318"/>
      <c r="R177" s="312"/>
      <c r="S177" s="46"/>
      <c r="T177" s="325"/>
      <c r="U177" s="325"/>
      <c r="V177" s="327"/>
      <c r="W177" s="617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6">
        <v>168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18"/>
      <c r="O178" s="58"/>
      <c r="P178" s="318"/>
      <c r="Q178" s="318"/>
      <c r="R178" s="312"/>
      <c r="S178" s="46"/>
      <c r="T178" s="325"/>
      <c r="U178" s="325"/>
      <c r="V178" s="327"/>
      <c r="W178" s="617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6">
        <v>169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18"/>
      <c r="O179" s="58"/>
      <c r="P179" s="318"/>
      <c r="Q179" s="318"/>
      <c r="R179" s="312"/>
      <c r="S179" s="46"/>
      <c r="T179" s="325"/>
      <c r="U179" s="325"/>
      <c r="V179" s="327"/>
      <c r="W179" s="617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6">
        <v>170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18"/>
      <c r="O180" s="58"/>
      <c r="P180" s="318"/>
      <c r="Q180" s="318"/>
      <c r="R180" s="312"/>
      <c r="S180" s="46"/>
      <c r="T180" s="325"/>
      <c r="U180" s="325"/>
      <c r="V180" s="327"/>
      <c r="W180" s="617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6">
        <v>171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18"/>
      <c r="O181" s="58"/>
      <c r="P181" s="318"/>
      <c r="Q181" s="318"/>
      <c r="R181" s="312"/>
      <c r="S181" s="46"/>
      <c r="T181" s="325"/>
      <c r="U181" s="325"/>
      <c r="V181" s="327"/>
      <c r="W181" s="617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6">
        <v>172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18"/>
      <c r="O182" s="58"/>
      <c r="P182" s="318"/>
      <c r="Q182" s="318"/>
      <c r="R182" s="312"/>
      <c r="S182" s="46"/>
      <c r="T182" s="325"/>
      <c r="U182" s="325"/>
      <c r="V182" s="327"/>
      <c r="W182" s="617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6">
        <v>173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18"/>
      <c r="O183" s="58"/>
      <c r="P183" s="318"/>
      <c r="Q183" s="318"/>
      <c r="R183" s="312"/>
      <c r="S183" s="46"/>
      <c r="T183" s="325"/>
      <c r="U183" s="325"/>
      <c r="V183" s="327"/>
      <c r="W183" s="617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6">
        <v>174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18"/>
      <c r="O184" s="58"/>
      <c r="P184" s="318"/>
      <c r="Q184" s="318"/>
      <c r="R184" s="312"/>
      <c r="S184" s="46"/>
      <c r="T184" s="325"/>
      <c r="U184" s="325"/>
      <c r="V184" s="327"/>
      <c r="W184" s="617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6">
        <v>175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18"/>
      <c r="O185" s="58"/>
      <c r="P185" s="318"/>
      <c r="Q185" s="318"/>
      <c r="R185" s="312"/>
      <c r="S185" s="46"/>
      <c r="T185" s="325"/>
      <c r="U185" s="325"/>
      <c r="V185" s="327"/>
      <c r="W185" s="617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6">
        <v>176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18"/>
      <c r="O186" s="58"/>
      <c r="P186" s="318"/>
      <c r="Q186" s="318"/>
      <c r="R186" s="312"/>
      <c r="S186" s="46"/>
      <c r="T186" s="325"/>
      <c r="U186" s="325"/>
      <c r="V186" s="327"/>
      <c r="W186" s="617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6">
        <v>177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18"/>
      <c r="O187" s="58"/>
      <c r="P187" s="318"/>
      <c r="Q187" s="318"/>
      <c r="R187" s="312"/>
      <c r="S187" s="46"/>
      <c r="T187" s="325"/>
      <c r="U187" s="325"/>
      <c r="V187" s="327"/>
      <c r="W187" s="617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6">
        <v>178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18"/>
      <c r="O188" s="58"/>
      <c r="P188" s="318"/>
      <c r="Q188" s="318"/>
      <c r="R188" s="312"/>
      <c r="S188" s="46"/>
      <c r="T188" s="325"/>
      <c r="U188" s="325"/>
      <c r="V188" s="327"/>
      <c r="W188" s="617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6">
        <v>179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18"/>
      <c r="O189" s="58"/>
      <c r="P189" s="318"/>
      <c r="Q189" s="318"/>
      <c r="R189" s="312"/>
      <c r="S189" s="46"/>
      <c r="T189" s="325"/>
      <c r="U189" s="325"/>
      <c r="V189" s="327"/>
      <c r="W189" s="617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6">
        <v>180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18"/>
      <c r="O190" s="58"/>
      <c r="P190" s="318"/>
      <c r="Q190" s="318"/>
      <c r="R190" s="312"/>
      <c r="S190" s="46"/>
      <c r="T190" s="325"/>
      <c r="U190" s="325"/>
      <c r="V190" s="327"/>
      <c r="W190" s="617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6">
        <v>181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18"/>
      <c r="O191" s="58"/>
      <c r="P191" s="318"/>
      <c r="Q191" s="318"/>
      <c r="R191" s="312"/>
      <c r="S191" s="46"/>
      <c r="T191" s="325"/>
      <c r="U191" s="325"/>
      <c r="V191" s="327"/>
      <c r="W191" s="617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6">
        <v>182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18"/>
      <c r="O192" s="58"/>
      <c r="P192" s="318"/>
      <c r="Q192" s="318"/>
      <c r="R192" s="312"/>
      <c r="S192" s="46"/>
      <c r="T192" s="325"/>
      <c r="U192" s="325"/>
      <c r="V192" s="327"/>
      <c r="W192" s="617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6">
        <v>183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18"/>
      <c r="O193" s="58"/>
      <c r="P193" s="318"/>
      <c r="Q193" s="318"/>
      <c r="R193" s="312"/>
      <c r="S193" s="46"/>
      <c r="T193" s="325"/>
      <c r="U193" s="325"/>
      <c r="V193" s="327"/>
      <c r="W193" s="617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6">
        <v>184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18"/>
      <c r="O194" s="58"/>
      <c r="P194" s="318"/>
      <c r="Q194" s="318"/>
      <c r="R194" s="312"/>
      <c r="S194" s="46"/>
      <c r="T194" s="325"/>
      <c r="U194" s="325"/>
      <c r="V194" s="327"/>
      <c r="W194" s="617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6">
        <v>185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18"/>
      <c r="O195" s="58"/>
      <c r="P195" s="318"/>
      <c r="Q195" s="318"/>
      <c r="R195" s="312"/>
      <c r="S195" s="46"/>
      <c r="T195" s="325"/>
      <c r="U195" s="325"/>
      <c r="V195" s="327"/>
      <c r="W195" s="617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6">
        <v>186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18"/>
      <c r="O196" s="58"/>
      <c r="P196" s="318"/>
      <c r="Q196" s="318"/>
      <c r="R196" s="312"/>
      <c r="S196" s="46"/>
      <c r="T196" s="325"/>
      <c r="U196" s="325"/>
      <c r="V196" s="327"/>
      <c r="W196" s="617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6">
        <v>187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18"/>
      <c r="O197" s="58"/>
      <c r="P197" s="318"/>
      <c r="Q197" s="318"/>
      <c r="R197" s="312"/>
      <c r="S197" s="46"/>
      <c r="T197" s="325"/>
      <c r="U197" s="325"/>
      <c r="V197" s="327"/>
      <c r="W197" s="617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6">
        <v>188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18"/>
      <c r="O198" s="58"/>
      <c r="P198" s="318"/>
      <c r="Q198" s="318"/>
      <c r="R198" s="312"/>
      <c r="S198" s="46"/>
      <c r="T198" s="325"/>
      <c r="U198" s="325"/>
      <c r="V198" s="327"/>
      <c r="W198" s="617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6">
        <v>189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18"/>
      <c r="O199" s="58"/>
      <c r="P199" s="318"/>
      <c r="Q199" s="318"/>
      <c r="R199" s="312"/>
      <c r="S199" s="46"/>
      <c r="T199" s="325"/>
      <c r="U199" s="325"/>
      <c r="V199" s="327"/>
      <c r="W199" s="617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6">
        <v>190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18"/>
      <c r="O200" s="58"/>
      <c r="P200" s="318"/>
      <c r="Q200" s="318"/>
      <c r="R200" s="312"/>
      <c r="S200" s="46"/>
      <c r="T200" s="325"/>
      <c r="U200" s="325"/>
      <c r="V200" s="327"/>
      <c r="W200" s="617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6">
        <v>191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18"/>
      <c r="O201" s="58"/>
      <c r="P201" s="318"/>
      <c r="Q201" s="318"/>
      <c r="R201" s="312"/>
      <c r="S201" s="46"/>
      <c r="T201" s="325"/>
      <c r="U201" s="325"/>
      <c r="V201" s="327"/>
      <c r="W201" s="617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6">
        <v>192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18"/>
      <c r="O202" s="58"/>
      <c r="P202" s="318"/>
      <c r="Q202" s="318"/>
      <c r="R202" s="312"/>
      <c r="S202" s="46"/>
      <c r="T202" s="325"/>
      <c r="U202" s="325"/>
      <c r="V202" s="327"/>
      <c r="W202" s="617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6">
        <v>193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18"/>
      <c r="O203" s="58"/>
      <c r="P203" s="318"/>
      <c r="Q203" s="318"/>
      <c r="R203" s="312"/>
      <c r="S203" s="46"/>
      <c r="T203" s="325"/>
      <c r="U203" s="325"/>
      <c r="V203" s="327"/>
      <c r="W203" s="617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6">
        <v>194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18"/>
      <c r="O204" s="58"/>
      <c r="P204" s="318"/>
      <c r="Q204" s="318"/>
      <c r="R204" s="312"/>
      <c r="S204" s="46"/>
      <c r="T204" s="325"/>
      <c r="U204" s="325"/>
      <c r="V204" s="327"/>
      <c r="W204" s="617"/>
      <c r="X204" s="59"/>
    </row>
    <row r="205" spans="1:24" ht="15.75">
      <c r="A205" s="60">
        <f aca="true" t="shared" si="9" ref="A205:A260">IF(ISBLANK(E205),"",dfName)</f>
      </c>
      <c r="B205" s="60">
        <f aca="true" t="shared" si="10" ref="B205:B260">IF(ISBLANK(E205),"",dfRG)</f>
      </c>
      <c r="C205" s="60">
        <f aca="true" t="shared" si="11" ref="C205:C260">IF(ISBLANK(E205),"",EndDate)</f>
      </c>
      <c r="D205" s="56">
        <v>195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18"/>
      <c r="O205" s="58"/>
      <c r="P205" s="318"/>
      <c r="Q205" s="318"/>
      <c r="R205" s="312"/>
      <c r="S205" s="46"/>
      <c r="T205" s="325"/>
      <c r="U205" s="325"/>
      <c r="V205" s="327"/>
      <c r="W205" s="617"/>
      <c r="X205" s="59"/>
    </row>
    <row r="206" spans="1:24" ht="15.75">
      <c r="A206" s="60">
        <f t="shared" si="9"/>
      </c>
      <c r="B206" s="60">
        <f t="shared" si="10"/>
      </c>
      <c r="C206" s="60">
        <f t="shared" si="11"/>
      </c>
      <c r="D206" s="56">
        <v>196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18"/>
      <c r="O206" s="58"/>
      <c r="P206" s="318"/>
      <c r="Q206" s="318"/>
      <c r="R206" s="312"/>
      <c r="S206" s="46"/>
      <c r="T206" s="325"/>
      <c r="U206" s="325"/>
      <c r="V206" s="327"/>
      <c r="W206" s="617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6">
        <v>197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18"/>
      <c r="O207" s="58"/>
      <c r="P207" s="318"/>
      <c r="Q207" s="318"/>
      <c r="R207" s="312"/>
      <c r="S207" s="46"/>
      <c r="T207" s="325"/>
      <c r="U207" s="325"/>
      <c r="V207" s="327"/>
      <c r="W207" s="617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6">
        <v>198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18"/>
      <c r="O208" s="58"/>
      <c r="P208" s="318"/>
      <c r="Q208" s="318"/>
      <c r="R208" s="312"/>
      <c r="S208" s="46"/>
      <c r="T208" s="325"/>
      <c r="U208" s="325"/>
      <c r="V208" s="327"/>
      <c r="W208" s="617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6">
        <v>199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18"/>
      <c r="O209" s="58"/>
      <c r="P209" s="318"/>
      <c r="Q209" s="318"/>
      <c r="R209" s="312"/>
      <c r="S209" s="46"/>
      <c r="T209" s="325"/>
      <c r="U209" s="325"/>
      <c r="V209" s="327"/>
      <c r="W209" s="617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6">
        <v>200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18"/>
      <c r="O210" s="58"/>
      <c r="P210" s="318"/>
      <c r="Q210" s="318"/>
      <c r="R210" s="312"/>
      <c r="S210" s="46"/>
      <c r="T210" s="325"/>
      <c r="U210" s="325"/>
      <c r="V210" s="327"/>
      <c r="W210" s="617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6">
        <v>201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18"/>
      <c r="O211" s="58"/>
      <c r="P211" s="318"/>
      <c r="Q211" s="318"/>
      <c r="R211" s="312"/>
      <c r="S211" s="46"/>
      <c r="T211" s="325"/>
      <c r="U211" s="325"/>
      <c r="V211" s="327"/>
      <c r="W211" s="617"/>
      <c r="X211" s="59"/>
    </row>
    <row r="212" spans="1:24" ht="15.75">
      <c r="A212" s="60">
        <f t="shared" si="9"/>
      </c>
      <c r="B212" s="60">
        <f t="shared" si="10"/>
      </c>
      <c r="C212" s="60">
        <f t="shared" si="11"/>
      </c>
      <c r="D212" s="56">
        <v>202</v>
      </c>
      <c r="E212" s="56"/>
      <c r="F212" s="56"/>
      <c r="G212" s="57"/>
      <c r="H212" s="57"/>
      <c r="I212" s="57"/>
      <c r="J212" s="57"/>
      <c r="K212" s="57"/>
      <c r="L212" s="57"/>
      <c r="M212" s="57"/>
      <c r="N212" s="318"/>
      <c r="O212" s="58"/>
      <c r="P212" s="318"/>
      <c r="Q212" s="318"/>
      <c r="R212" s="312"/>
      <c r="S212" s="46"/>
      <c r="T212" s="325"/>
      <c r="U212" s="325"/>
      <c r="V212" s="327"/>
      <c r="W212" s="617"/>
      <c r="X212" s="59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6">
        <v>203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18"/>
      <c r="O213" s="58"/>
      <c r="P213" s="318"/>
      <c r="Q213" s="318"/>
      <c r="R213" s="312"/>
      <c r="S213" s="46"/>
      <c r="T213" s="325"/>
      <c r="U213" s="325"/>
      <c r="V213" s="327"/>
      <c r="W213" s="617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6">
        <v>204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18"/>
      <c r="O214" s="58"/>
      <c r="P214" s="318"/>
      <c r="Q214" s="318"/>
      <c r="R214" s="312"/>
      <c r="S214" s="46"/>
      <c r="T214" s="325"/>
      <c r="U214" s="325"/>
      <c r="V214" s="327"/>
      <c r="W214" s="617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6">
        <v>205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18"/>
      <c r="O215" s="58"/>
      <c r="P215" s="318"/>
      <c r="Q215" s="318"/>
      <c r="R215" s="312"/>
      <c r="S215" s="46"/>
      <c r="T215" s="325"/>
      <c r="U215" s="325"/>
      <c r="V215" s="327"/>
      <c r="W215" s="617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6">
        <v>206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18"/>
      <c r="O216" s="58"/>
      <c r="P216" s="318"/>
      <c r="Q216" s="318"/>
      <c r="R216" s="312"/>
      <c r="S216" s="46"/>
      <c r="T216" s="325"/>
      <c r="U216" s="325"/>
      <c r="V216" s="327"/>
      <c r="W216" s="617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6">
        <v>207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18"/>
      <c r="O217" s="58"/>
      <c r="P217" s="318"/>
      <c r="Q217" s="318"/>
      <c r="R217" s="312"/>
      <c r="S217" s="46"/>
      <c r="T217" s="325"/>
      <c r="U217" s="325"/>
      <c r="V217" s="327"/>
      <c r="W217" s="617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6">
        <v>208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18"/>
      <c r="O218" s="58"/>
      <c r="P218" s="318"/>
      <c r="Q218" s="318"/>
      <c r="R218" s="312"/>
      <c r="S218" s="46"/>
      <c r="T218" s="325"/>
      <c r="U218" s="325"/>
      <c r="V218" s="327"/>
      <c r="W218" s="617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6">
        <v>209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18"/>
      <c r="O219" s="58"/>
      <c r="P219" s="318"/>
      <c r="Q219" s="318"/>
      <c r="R219" s="312"/>
      <c r="S219" s="46"/>
      <c r="T219" s="325"/>
      <c r="U219" s="325"/>
      <c r="V219" s="327"/>
      <c r="W219" s="617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6">
        <v>210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18"/>
      <c r="O220" s="58"/>
      <c r="P220" s="318"/>
      <c r="Q220" s="318"/>
      <c r="R220" s="312"/>
      <c r="S220" s="46"/>
      <c r="T220" s="325"/>
      <c r="U220" s="325"/>
      <c r="V220" s="327"/>
      <c r="W220" s="617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6">
        <v>211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18"/>
      <c r="O221" s="58"/>
      <c r="P221" s="318"/>
      <c r="Q221" s="318"/>
      <c r="R221" s="312"/>
      <c r="S221" s="46"/>
      <c r="T221" s="325"/>
      <c r="U221" s="325"/>
      <c r="V221" s="327"/>
      <c r="W221" s="617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6">
        <v>212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18"/>
      <c r="O222" s="58"/>
      <c r="P222" s="318"/>
      <c r="Q222" s="318"/>
      <c r="R222" s="312"/>
      <c r="S222" s="46"/>
      <c r="T222" s="325"/>
      <c r="U222" s="325"/>
      <c r="V222" s="327"/>
      <c r="W222" s="617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6">
        <v>213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18"/>
      <c r="O223" s="58"/>
      <c r="P223" s="318"/>
      <c r="Q223" s="318"/>
      <c r="R223" s="312"/>
      <c r="S223" s="46"/>
      <c r="T223" s="325"/>
      <c r="U223" s="325"/>
      <c r="V223" s="327"/>
      <c r="W223" s="617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6">
        <v>214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18"/>
      <c r="O224" s="58"/>
      <c r="P224" s="318"/>
      <c r="Q224" s="318"/>
      <c r="R224" s="312"/>
      <c r="S224" s="46"/>
      <c r="T224" s="325"/>
      <c r="U224" s="325"/>
      <c r="V224" s="327"/>
      <c r="W224" s="617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6">
        <v>215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18"/>
      <c r="O225" s="58"/>
      <c r="P225" s="318"/>
      <c r="Q225" s="318"/>
      <c r="R225" s="312"/>
      <c r="S225" s="46"/>
      <c r="T225" s="325"/>
      <c r="U225" s="325"/>
      <c r="V225" s="327"/>
      <c r="W225" s="617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6">
        <v>216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18"/>
      <c r="O226" s="58"/>
      <c r="P226" s="318"/>
      <c r="Q226" s="318"/>
      <c r="R226" s="312"/>
      <c r="S226" s="46"/>
      <c r="T226" s="325"/>
      <c r="U226" s="325"/>
      <c r="V226" s="327"/>
      <c r="W226" s="617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6">
        <v>217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18"/>
      <c r="O227" s="58"/>
      <c r="P227" s="318"/>
      <c r="Q227" s="318"/>
      <c r="R227" s="312"/>
      <c r="S227" s="46"/>
      <c r="T227" s="325"/>
      <c r="U227" s="325"/>
      <c r="V227" s="327"/>
      <c r="W227" s="617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6">
        <v>218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18"/>
      <c r="O228" s="58"/>
      <c r="P228" s="318"/>
      <c r="Q228" s="318"/>
      <c r="R228" s="312"/>
      <c r="S228" s="46"/>
      <c r="T228" s="325"/>
      <c r="U228" s="325"/>
      <c r="V228" s="327"/>
      <c r="W228" s="617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6">
        <v>219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18"/>
      <c r="O229" s="58"/>
      <c r="P229" s="318"/>
      <c r="Q229" s="318"/>
      <c r="R229" s="312"/>
      <c r="S229" s="46"/>
      <c r="T229" s="325"/>
      <c r="U229" s="325"/>
      <c r="V229" s="327"/>
      <c r="W229" s="617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6">
        <v>220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18"/>
      <c r="O230" s="58"/>
      <c r="P230" s="318"/>
      <c r="Q230" s="318"/>
      <c r="R230" s="312"/>
      <c r="S230" s="46"/>
      <c r="T230" s="325"/>
      <c r="U230" s="325"/>
      <c r="V230" s="327"/>
      <c r="W230" s="617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6">
        <v>221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18"/>
      <c r="O231" s="58"/>
      <c r="P231" s="318"/>
      <c r="Q231" s="318"/>
      <c r="R231" s="312"/>
      <c r="S231" s="46"/>
      <c r="T231" s="325"/>
      <c r="U231" s="325"/>
      <c r="V231" s="327"/>
      <c r="W231" s="617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6">
        <v>222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18"/>
      <c r="O232" s="58"/>
      <c r="P232" s="318"/>
      <c r="Q232" s="318"/>
      <c r="R232" s="312"/>
      <c r="S232" s="46"/>
      <c r="T232" s="325"/>
      <c r="U232" s="325"/>
      <c r="V232" s="327"/>
      <c r="W232" s="617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6">
        <v>223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18"/>
      <c r="O233" s="58"/>
      <c r="P233" s="318"/>
      <c r="Q233" s="318"/>
      <c r="R233" s="312"/>
      <c r="S233" s="46"/>
      <c r="T233" s="325"/>
      <c r="U233" s="325"/>
      <c r="V233" s="327"/>
      <c r="W233" s="617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6">
        <v>224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18"/>
      <c r="O234" s="58"/>
      <c r="P234" s="318"/>
      <c r="Q234" s="318"/>
      <c r="R234" s="312"/>
      <c r="S234" s="46"/>
      <c r="T234" s="325"/>
      <c r="U234" s="325"/>
      <c r="V234" s="327"/>
      <c r="W234" s="617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6">
        <v>225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18"/>
      <c r="O235" s="58"/>
      <c r="P235" s="318"/>
      <c r="Q235" s="318"/>
      <c r="R235" s="312"/>
      <c r="S235" s="46"/>
      <c r="T235" s="325"/>
      <c r="U235" s="325"/>
      <c r="V235" s="327"/>
      <c r="W235" s="617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6">
        <v>226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18"/>
      <c r="O236" s="58"/>
      <c r="P236" s="318"/>
      <c r="Q236" s="318"/>
      <c r="R236" s="312"/>
      <c r="S236" s="46"/>
      <c r="T236" s="325"/>
      <c r="U236" s="325"/>
      <c r="V236" s="327"/>
      <c r="W236" s="617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6">
        <v>227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18"/>
      <c r="O237" s="58"/>
      <c r="P237" s="318"/>
      <c r="Q237" s="318"/>
      <c r="R237" s="312"/>
      <c r="S237" s="46"/>
      <c r="T237" s="325"/>
      <c r="U237" s="325"/>
      <c r="V237" s="327"/>
      <c r="W237" s="617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6">
        <v>228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18"/>
      <c r="O238" s="58"/>
      <c r="P238" s="318"/>
      <c r="Q238" s="318"/>
      <c r="R238" s="312"/>
      <c r="S238" s="46"/>
      <c r="T238" s="325"/>
      <c r="U238" s="325"/>
      <c r="V238" s="327"/>
      <c r="W238" s="617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6">
        <v>229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18"/>
      <c r="O239" s="58"/>
      <c r="P239" s="318"/>
      <c r="Q239" s="318"/>
      <c r="R239" s="312"/>
      <c r="S239" s="46"/>
      <c r="T239" s="325"/>
      <c r="U239" s="325"/>
      <c r="V239" s="327"/>
      <c r="W239" s="617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6">
        <v>230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18"/>
      <c r="O240" s="58"/>
      <c r="P240" s="318"/>
      <c r="Q240" s="318"/>
      <c r="R240" s="312"/>
      <c r="S240" s="46"/>
      <c r="T240" s="325"/>
      <c r="U240" s="325"/>
      <c r="V240" s="327"/>
      <c r="W240" s="617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6">
        <v>231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18"/>
      <c r="O241" s="58"/>
      <c r="P241" s="318"/>
      <c r="Q241" s="318"/>
      <c r="R241" s="312"/>
      <c r="S241" s="46"/>
      <c r="T241" s="325"/>
      <c r="U241" s="325"/>
      <c r="V241" s="327"/>
      <c r="W241" s="617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6">
        <v>232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18"/>
      <c r="O242" s="58"/>
      <c r="P242" s="318"/>
      <c r="Q242" s="318"/>
      <c r="R242" s="312"/>
      <c r="S242" s="46"/>
      <c r="T242" s="325"/>
      <c r="U242" s="325"/>
      <c r="V242" s="327"/>
      <c r="W242" s="617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6">
        <v>233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18"/>
      <c r="O243" s="58"/>
      <c r="P243" s="318"/>
      <c r="Q243" s="318"/>
      <c r="R243" s="312"/>
      <c r="S243" s="46"/>
      <c r="T243" s="325"/>
      <c r="U243" s="325"/>
      <c r="V243" s="327"/>
      <c r="W243" s="617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6">
        <v>234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18"/>
      <c r="O244" s="58"/>
      <c r="P244" s="318"/>
      <c r="Q244" s="318"/>
      <c r="R244" s="312"/>
      <c r="S244" s="46"/>
      <c r="T244" s="325"/>
      <c r="U244" s="325"/>
      <c r="V244" s="327"/>
      <c r="W244" s="617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6">
        <v>235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18"/>
      <c r="O245" s="58"/>
      <c r="P245" s="318"/>
      <c r="Q245" s="318"/>
      <c r="R245" s="312"/>
      <c r="S245" s="46"/>
      <c r="T245" s="325"/>
      <c r="U245" s="325"/>
      <c r="V245" s="327"/>
      <c r="W245" s="617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6">
        <v>236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18"/>
      <c r="O246" s="58"/>
      <c r="P246" s="318"/>
      <c r="Q246" s="318"/>
      <c r="R246" s="312"/>
      <c r="S246" s="46"/>
      <c r="T246" s="325"/>
      <c r="U246" s="325"/>
      <c r="V246" s="327"/>
      <c r="W246" s="617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6">
        <v>237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18"/>
      <c r="O247" s="58"/>
      <c r="P247" s="318"/>
      <c r="Q247" s="318"/>
      <c r="R247" s="312"/>
      <c r="S247" s="46"/>
      <c r="T247" s="325"/>
      <c r="U247" s="325"/>
      <c r="V247" s="327"/>
      <c r="W247" s="617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6">
        <v>238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18"/>
      <c r="O248" s="58"/>
      <c r="P248" s="318"/>
      <c r="Q248" s="318"/>
      <c r="R248" s="312"/>
      <c r="S248" s="46"/>
      <c r="T248" s="325"/>
      <c r="U248" s="325"/>
      <c r="V248" s="327"/>
      <c r="W248" s="617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6">
        <v>239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18"/>
      <c r="O249" s="58"/>
      <c r="P249" s="318"/>
      <c r="Q249" s="318"/>
      <c r="R249" s="312"/>
      <c r="S249" s="46"/>
      <c r="T249" s="325"/>
      <c r="U249" s="325"/>
      <c r="V249" s="327"/>
      <c r="W249" s="617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6">
        <v>240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18"/>
      <c r="O250" s="58"/>
      <c r="P250" s="318"/>
      <c r="Q250" s="318"/>
      <c r="R250" s="312"/>
      <c r="S250" s="46"/>
      <c r="T250" s="325"/>
      <c r="U250" s="325"/>
      <c r="V250" s="327"/>
      <c r="W250" s="617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6">
        <v>241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18"/>
      <c r="O251" s="58"/>
      <c r="P251" s="318"/>
      <c r="Q251" s="318"/>
      <c r="R251" s="312"/>
      <c r="S251" s="46"/>
      <c r="T251" s="325"/>
      <c r="U251" s="325"/>
      <c r="V251" s="327"/>
      <c r="W251" s="617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6">
        <v>242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18"/>
      <c r="O252" s="58"/>
      <c r="P252" s="318"/>
      <c r="Q252" s="318"/>
      <c r="R252" s="312"/>
      <c r="S252" s="46"/>
      <c r="T252" s="325"/>
      <c r="U252" s="325"/>
      <c r="V252" s="327"/>
      <c r="W252" s="617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6">
        <v>243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18"/>
      <c r="O253" s="58"/>
      <c r="P253" s="318"/>
      <c r="Q253" s="318"/>
      <c r="R253" s="312"/>
      <c r="S253" s="46"/>
      <c r="T253" s="325"/>
      <c r="U253" s="325"/>
      <c r="V253" s="327"/>
      <c r="W253" s="617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6">
        <v>244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18"/>
      <c r="O254" s="58"/>
      <c r="P254" s="318"/>
      <c r="Q254" s="318"/>
      <c r="R254" s="312"/>
      <c r="S254" s="46"/>
      <c r="T254" s="325"/>
      <c r="U254" s="325"/>
      <c r="V254" s="327"/>
      <c r="W254" s="617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6">
        <v>245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18"/>
      <c r="O255" s="58"/>
      <c r="P255" s="318"/>
      <c r="Q255" s="318"/>
      <c r="R255" s="312"/>
      <c r="S255" s="46"/>
      <c r="T255" s="325"/>
      <c r="U255" s="325"/>
      <c r="V255" s="327"/>
      <c r="W255" s="617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6">
        <v>246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18"/>
      <c r="O256" s="58"/>
      <c r="P256" s="318"/>
      <c r="Q256" s="318"/>
      <c r="R256" s="312"/>
      <c r="S256" s="46"/>
      <c r="T256" s="325"/>
      <c r="U256" s="325"/>
      <c r="V256" s="327"/>
      <c r="W256" s="617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6">
        <v>247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18"/>
      <c r="O257" s="58"/>
      <c r="P257" s="318"/>
      <c r="Q257" s="318"/>
      <c r="R257" s="312"/>
      <c r="S257" s="46"/>
      <c r="T257" s="325"/>
      <c r="U257" s="325"/>
      <c r="V257" s="327"/>
      <c r="W257" s="617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6">
        <v>248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18"/>
      <c r="O258" s="58"/>
      <c r="P258" s="318"/>
      <c r="Q258" s="318"/>
      <c r="R258" s="312"/>
      <c r="S258" s="46"/>
      <c r="T258" s="325"/>
      <c r="U258" s="325"/>
      <c r="V258" s="327"/>
      <c r="W258" s="617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6">
        <v>249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18"/>
      <c r="O259" s="58"/>
      <c r="P259" s="318"/>
      <c r="Q259" s="318"/>
      <c r="R259" s="312"/>
      <c r="S259" s="46"/>
      <c r="T259" s="325"/>
      <c r="U259" s="325"/>
      <c r="V259" s="327"/>
      <c r="W259" s="617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6">
        <v>250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18"/>
      <c r="O260" s="58"/>
      <c r="P260" s="318"/>
      <c r="Q260" s="318"/>
      <c r="R260" s="312"/>
      <c r="S260" s="46"/>
      <c r="T260" s="325"/>
      <c r="U260" s="325"/>
      <c r="V260" s="327"/>
      <c r="W260" s="617"/>
      <c r="X260" s="59"/>
    </row>
    <row r="261" ht="15.75">
      <c r="U261" s="614">
        <f>SUM(U11:U260)</f>
        <v>0</v>
      </c>
    </row>
    <row r="263" spans="4:14" ht="15.75" customHeight="1">
      <c r="D263" s="665" t="s">
        <v>1466</v>
      </c>
      <c r="E263" s="665"/>
      <c r="F263" s="665"/>
      <c r="G263" s="665"/>
      <c r="H263" s="665"/>
      <c r="I263" s="665"/>
      <c r="J263" s="665"/>
      <c r="K263" s="665"/>
      <c r="L263" s="665"/>
      <c r="M263" s="665"/>
      <c r="N263" s="665"/>
    </row>
    <row r="264" spans="5:21" ht="15.75">
      <c r="E264" s="616" t="s">
        <v>1471</v>
      </c>
      <c r="F264" s="616"/>
      <c r="G264" s="616"/>
      <c r="H264" s="616"/>
      <c r="I264" s="616"/>
      <c r="J264" s="616"/>
      <c r="K264" s="616"/>
      <c r="L264" s="616"/>
      <c r="M264" s="616"/>
      <c r="N264" s="616"/>
      <c r="O264" s="616"/>
      <c r="P264" s="616"/>
      <c r="Q264" s="616"/>
      <c r="R264" s="616"/>
      <c r="S264" s="616"/>
      <c r="T264" s="616"/>
      <c r="U264" s="616"/>
    </row>
    <row r="265" spans="5:14" ht="33" customHeight="1">
      <c r="E265" s="677" t="s">
        <v>1472</v>
      </c>
      <c r="F265" s="677"/>
      <c r="G265" s="677"/>
      <c r="H265" s="677"/>
      <c r="I265" s="677"/>
      <c r="J265" s="677"/>
      <c r="K265" s="677"/>
      <c r="L265" s="677"/>
      <c r="M265" s="677"/>
      <c r="N265" s="677"/>
    </row>
    <row r="266" spans="5:21" ht="15.75">
      <c r="E266" s="677" t="s">
        <v>1473</v>
      </c>
      <c r="F266" s="677"/>
      <c r="G266" s="677"/>
      <c r="H266" s="677"/>
      <c r="I266" s="677"/>
      <c r="J266" s="677"/>
      <c r="K266" s="677"/>
      <c r="L266" s="677"/>
      <c r="M266" s="677"/>
      <c r="N266" s="677"/>
      <c r="O266" s="677"/>
      <c r="P266" s="677"/>
      <c r="Q266" s="677"/>
      <c r="R266" s="677"/>
      <c r="S266" s="677"/>
      <c r="T266" s="677"/>
      <c r="U266" s="677"/>
    </row>
  </sheetData>
  <sheetProtection password="CC65" sheet="1" insertRows="0" selectLockedCells="1"/>
  <mergeCells count="11">
    <mergeCell ref="E266:U266"/>
    <mergeCell ref="D263:N263"/>
    <mergeCell ref="D8:D9"/>
    <mergeCell ref="N8:N9"/>
    <mergeCell ref="O8:O9"/>
    <mergeCell ref="E8:M8"/>
    <mergeCell ref="X8:X9"/>
    <mergeCell ref="P8:U8"/>
    <mergeCell ref="V8:V9"/>
    <mergeCell ref="W8:W9"/>
    <mergeCell ref="E265:N265"/>
  </mergeCells>
  <dataValidations count="5">
    <dataValidation type="list" allowBlank="1" showErrorMessage="1" errorTitle="НЕВАЛИДНИ ДАННИ" error="Моля, изберете стойност от падащото меню." sqref="G11:G260">
      <formula1>_instrument</formula1>
    </dataValidation>
    <dataValidation type="list" allowBlank="1" showInputMessage="1" showErrorMessage="1" sqref="H11:H260">
      <formula1>_country</formula1>
    </dataValidation>
    <dataValidation type="list" allowBlank="1" showInputMessage="1" showErrorMessage="1" sqref="X11:X260">
      <formula1>_bsType</formula1>
    </dataValidation>
    <dataValidation type="list" allowBlank="1" showInputMessage="1" showErrorMessage="1" sqref="I11:I260">
      <formula1>_SecurityType</formula1>
    </dataValidation>
    <dataValidation type="list" allowBlank="1" showInputMessage="1" showErrorMessage="1" sqref="O11:O260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ua012102</cp:lastModifiedBy>
  <cp:lastPrinted>2018-02-05T12:17:03Z</cp:lastPrinted>
  <dcterms:created xsi:type="dcterms:W3CDTF">2004-03-04T10:58:58Z</dcterms:created>
  <dcterms:modified xsi:type="dcterms:W3CDTF">2018-03-29T06:43:31Z</dcterms:modified>
  <cp:category/>
  <cp:version/>
  <cp:contentType/>
  <cp:contentStatus/>
</cp:coreProperties>
</file>