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<sst xmlns="http://schemas.openxmlformats.org/spreadsheetml/2006/main" count="3159" uniqueCount="1501">
  <si>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</si>
  <si>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</si>
  <si>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</si>
  <si>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</si>
  <si>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</si>
  <si>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</si>
  <si>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</si>
  <si>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</si>
  <si>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</si>
  <si>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</si>
  <si>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</si>
  <si>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</si>
  <si>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</si>
  <si>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</si>
  <si>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</si>
  <si>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</si>
  <si>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</si>
  <si>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</si>
  <si>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</si>
  <si>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</si>
  <si>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</si>
  <si>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</si>
  <si>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</si>
  <si>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</si>
  <si>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</si>
  <si>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</si>
  <si>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</si>
  <si>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</si>
  <si>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</si>
  <si>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</si>
  <si>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</si>
  <si>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</si>
  <si>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</si>
  <si>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</si>
  <si>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</si>
  <si>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</si>
  <si>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</si>
  <si>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</si>
  <si>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</si>
  <si>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</si>
  <si>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</si>
  <si>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</si>
  <si>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</si>
  <si>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</si>
  <si>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</si>
  <si>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</si>
  <si>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</si>
  <si>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</si>
  <si>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</si>
  <si>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</si>
  <si>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</si>
  <si>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</si>
  <si>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</si>
  <si>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</si>
  <si>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</si>
  <si>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</si>
  <si>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</si>
  <si>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</si>
  <si>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</si>
  <si>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</si>
  <si>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</si>
  <si>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</si>
  <si>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</si>
  <si>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</si>
  <si>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</si>
  <si>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</si>
  <si>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</si>
  <si>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</si>
  <si>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</si>
  <si>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</si>
  <si>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</si>
  <si>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</si>
  <si>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</si>
  <si>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</si>
  <si>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</si>
  <si>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</si>
  <si>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</si>
  <si>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</si>
  <si>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</si>
  <si>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</si>
  <si>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</si>
  <si>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</si>
  <si>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</si>
  <si>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</si>
  <si>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</si>
  <si>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</si>
  <si>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</si>
  <si>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</si>
  <si>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</si>
  <si>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</si>
  <si>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</si>
  <si>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</si>
  <si>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</si>
  <si>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</si>
  <si>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</si>
  <si>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</si>
  <si>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</si>
  <si>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</si>
  <si>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</si>
  <si>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</si>
  <si>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</si>
  <si>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</si>
  <si>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</si>
  <si>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</si>
  <si>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</si>
  <si>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</si>
  <si>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</si>
  <si>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</si>
  <si>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</si>
  <si>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</si>
  <si>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</si>
  <si>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</si>
  <si>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</si>
  <si>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</si>
  <si>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</si>
  <si>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</si>
  <si>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</si>
  <si>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</si>
  <si>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</si>
  <si>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</si>
  <si>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</si>
  <si>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</si>
  <si>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</si>
  <si>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</si>
  <si>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</si>
  <si>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</si>
  <si>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</si>
  <si>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</si>
  <si>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</si>
  <si>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</si>
  <si>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</si>
  <si>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</si>
  <si>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</si>
  <si>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</si>
  <si>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</si>
  <si>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</si>
  <si>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</si>
  <si>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</si>
  <si>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</si>
  <si>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</si>
  <si>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</si>
  <si>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</si>
  <si>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</si>
  <si>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</si>
  <si>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</si>
  <si>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</si>
  <si>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</si>
  <si>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</si>
  <si>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</si>
  <si>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</si>
  <si>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</si>
  <si>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</si>
  <si>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</si>
  <si>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</si>
  <si>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</si>
  <si>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</si>
  <si>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</si>
  <si>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</si>
  <si>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</si>
  <si>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</si>
  <si>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</si>
  <si>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</si>
  <si>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</si>
  <si>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</si>
  <si>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</si>
  <si>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</si>
  <si>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</si>
  <si>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</si>
  <si>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</si>
  <si>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</si>
  <si>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</si>
  <si>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</si>
  <si>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</si>
  <si>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</si>
  <si>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</si>
  <si>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</si>
  <si>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</si>
  <si>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</si>
  <si>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</si>
  <si>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</si>
  <si>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</si>
  <si>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</si>
  <si>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</si>
  <si>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</si>
  <si>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</si>
  <si>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</si>
  <si>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</si>
  <si>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</si>
  <si>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</si>
  <si>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</si>
  <si>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</si>
  <si>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</si>
  <si>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</si>
  <si>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</si>
  <si>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</si>
  <si>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</si>
  <si>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</si>
  <si>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</si>
  <si>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</si>
  <si>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</si>
  <si>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</si>
  <si>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</si>
  <si>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</si>
  <si>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</si>
  <si>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</si>
  <si>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</si>
  <si>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</si>
  <si>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</si>
  <si>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</si>
  <si>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</si>
  <si>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</si>
  <si>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</si>
  <si>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</si>
  <si>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</si>
  <si>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</si>
  <si>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</si>
  <si>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</si>
  <si>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</si>
  <si>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</si>
  <si>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</si>
  <si>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</si>
  <si>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</si>
  <si>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</si>
  <si>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</si>
  <si>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</si>
  <si>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</si>
  <si>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</si>
  <si>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</si>
  <si>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</si>
  <si>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</si>
  <si>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</si>
  <si>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</si>
  <si>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</si>
  <si>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</si>
  <si>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</si>
  <si>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</si>
  <si>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</si>
  <si>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</si>
  <si>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</si>
  <si>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</si>
  <si>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</si>
  <si>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</si>
  <si>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</si>
  <si>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</si>
  <si>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</si>
  <si>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</si>
  <si>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</si>
  <si>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</si>
  <si>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</si>
  <si>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</si>
  <si>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</si>
  <si>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</si>
  <si>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</si>
  <si>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</si>
  <si>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</si>
  <si>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</si>
  <si>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</si>
  <si>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</si>
  <si>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</si>
  <si>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</si>
  <si>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</si>
  <si>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</si>
  <si>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</si>
  <si>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</si>
  <si>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</si>
  <si>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</si>
  <si>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</si>
  <si>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</si>
  <si>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</si>
  <si>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</si>
  <si>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</si>
  <si>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</si>
  <si>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</si>
  <si>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</si>
  <si>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</si>
  <si>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</si>
  <si>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</si>
  <si>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</si>
  <si>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</si>
  <si>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</si>
  <si>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</si>
  <si>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</si>
  <si>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</si>
  <si>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</si>
  <si>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</si>
  <si>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</si>
  <si>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</si>
  <si>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</si>
  <si>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</si>
  <si>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</si>
  <si>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</si>
  <si>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</si>
  <si>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</si>
  <si>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</si>
  <si>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</si>
  <si>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</si>
  <si>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</si>
  <si>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</si>
  <si>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</si>
  <si>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</si>
  <si>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</si>
  <si>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</si>
  <si>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</si>
  <si>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</si>
  <si>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</si>
  <si>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</si>
  <si>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</si>
  <si>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</si>
  <si>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</si>
  <si>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</si>
  <si>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</si>
  <si>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</si>
  <si>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</si>
  <si>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</si>
  <si>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</si>
  <si>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</si>
  <si>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</si>
  <si>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</si>
  <si>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</si>
  <si>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</si>
  <si>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</si>
  <si>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</si>
  <si>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</si>
  <si>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</si>
  <si>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</si>
  <si>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</si>
  <si>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</si>
  <si>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</si>
  <si>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</si>
  <si>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</si>
  <si>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</si>
  <si>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</si>
  <si>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</si>
  <si>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</si>
  <si>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</si>
  <si>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</si>
  <si>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</si>
  <si>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</si>
  <si>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</si>
  <si>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</si>
  <si>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</si>
  <si>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</si>
  <si>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</si>
  <si>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</si>
  <si>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</si>
  <si>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</si>
  <si>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</si>
  <si>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</si>
  <si>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</si>
  <si>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</si>
  <si>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</si>
  <si>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</si>
  <si>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</si>
  <si>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</si>
  <si>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</si>
  <si>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</si>
  <si>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</si>
  <si>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</si>
  <si>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</si>
  <si>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</si>
  <si>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</si>
  <si>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</si>
  <si>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</si>
  <si>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</si>
  <si>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</si>
  <si>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</si>
  <si>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</si>
  <si>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</si>
  <si>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</si>
  <si>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</si>
  <si>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</si>
  <si>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</si>
  <si>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</si>
  <si>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</si>
  <si>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</si>
  <si>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</si>
  <si>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</si>
  <si>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</si>
  <si>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</si>
  <si>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</si>
  <si>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</si>
  <si>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</si>
  <si>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</si>
  <si>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</si>
  <si>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</si>
  <si>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</si>
  <si>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</si>
  <si>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</si>
  <si>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</si>
  <si>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</si>
  <si>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</si>
  <si>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</si>
  <si>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</si>
  <si>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</si>
  <si>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</si>
  <si>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</si>
  <si>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</si>
  <si>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</si>
  <si>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</si>
  <si>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</si>
  <si>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</si>
  <si>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</si>
  <si>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</si>
  <si>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</si>
  <si>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</si>
  <si>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</si>
  <si>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</si>
  <si>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</si>
  <si>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</si>
  <si>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</si>
  <si>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</si>
  <si>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</si>
  <si>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</si>
  <si>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</si>
  <si>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</si>
  <si>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</si>
  <si>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</si>
  <si>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</si>
  <si>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</si>
  <si>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</si>
  <si>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</si>
  <si>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</si>
  <si>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</si>
  <si>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</si>
  <si>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</si>
  <si>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</si>
  <si>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</si>
  <si>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</si>
  <si>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</si>
  <si>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</si>
  <si>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</si>
  <si>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</si>
  <si>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</si>
  <si>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</si>
  <si>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</si>
  <si>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</si>
  <si>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</si>
  <si>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</si>
  <si>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</si>
  <si>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</si>
  <si>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</si>
  <si>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</si>
  <si>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</si>
  <si>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</si>
  <si>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</si>
  <si>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</si>
  <si>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</si>
  <si>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</si>
  <si>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</si>
  <si>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</si>
  <si>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</si>
  <si>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</si>
  <si>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</si>
  <si>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</si>
  <si>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</si>
  <si>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</si>
  <si>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</si>
  <si>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</si>
  <si>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</si>
  <si>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</si>
  <si>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</si>
  <si>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</si>
  <si>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</si>
  <si>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</si>
  <si>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</si>
  <si>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</si>
  <si>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</si>
  <si>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</si>
  <si>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</si>
  <si>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</si>
  <si>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</si>
  <si>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</si>
  <si>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</si>
  <si>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</si>
  <si>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</si>
  <si>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</si>
  <si>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</si>
  <si>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</si>
  <si>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</si>
  <si>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</si>
  <si>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</si>
  <si>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</si>
  <si>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</si>
  <si>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</si>
  <si>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</si>
  <si>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</si>
  <si>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</si>
  <si>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</si>
  <si>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</si>
  <si>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</si>
  <si>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</si>
  <si>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</si>
  <si>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</si>
  <si>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</si>
  <si>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</si>
  <si>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</si>
  <si>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</si>
  <si>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</si>
  <si>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</si>
  <si>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</si>
  <si>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</si>
  <si>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</si>
  <si>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</si>
  <si>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</si>
  <si>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</si>
  <si>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</si>
  <si>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</si>
  <si>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</si>
  <si>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</si>
  <si>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</si>
  <si>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</si>
  <si>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</si>
  <si>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</si>
  <si>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</si>
  <si>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</si>
  <si>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</si>
  <si>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</si>
  <si>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</si>
  <si>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</si>
  <si>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</si>
  <si>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</si>
  <si>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</si>
  <si>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</si>
  <si>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</si>
  <si>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</si>
  <si>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</si>
  <si>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</si>
  <si>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</si>
  <si>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</si>
  <si>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</si>
  <si>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</si>
  <si>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</si>
  <si>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</si>
  <si>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</si>
  <si>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</si>
  <si>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</si>
  <si>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</si>
  <si>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</si>
  <si>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</si>
  <si>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</si>
  <si>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</si>
  <si>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</si>
  <si>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</si>
  <si>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</si>
  <si>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</si>
  <si>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</si>
  <si>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</si>
  <si>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</si>
  <si>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</si>
  <si>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</si>
  <si>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</si>
  <si>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</si>
  <si>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</si>
  <si>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</si>
  <si>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</si>
  <si>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</si>
  <si>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</si>
  <si>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</si>
  <si>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</si>
  <si>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</si>
  <si>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</si>
  <si>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</si>
  <si>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</si>
  <si>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</si>
  <si>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</si>
  <si>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</si>
  <si>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</si>
  <si>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</si>
  <si>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</si>
  <si>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</si>
  <si>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</si>
  <si>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</si>
  <si>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</si>
  <si>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</si>
  <si>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</si>
  <si>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</si>
  <si>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</si>
  <si>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</si>
  <si>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</si>
  <si>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</si>
  <si>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</si>
  <si>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</si>
  <si>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</si>
  <si>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</si>
  <si>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</si>
  <si>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</si>
  <si>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</si>
  <si>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</si>
  <si>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</si>
  <si>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</si>
  <si>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</si>
  <si>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</si>
  <si>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</si>
  <si>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</si>
  <si>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</si>
  <si>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</si>
  <si>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</si>
  <si>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</si>
  <si>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</si>
  <si>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</si>
  <si>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</si>
  <si>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</si>
  <si>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</si>
  <si>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</si>
  <si>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</si>
  <si>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</si>
  <si>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</si>
  <si>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</si>
  <si>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</si>
  <si>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</si>
  <si>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</si>
  <si>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</si>
  <si>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</si>
  <si>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</si>
  <si>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</si>
  <si>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</si>
  <si>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</si>
  <si>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</si>
  <si>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</si>
  <si>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</si>
  <si>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</si>
  <si>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</si>
  <si>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</si>
  <si>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</si>
  <si>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</si>
  <si>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</si>
  <si>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</si>
  <si>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</si>
  <si>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</si>
  <si>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</si>
  <si>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</si>
  <si>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</si>
  <si>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</si>
  <si>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</si>
  <si>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</si>
  <si>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</si>
  <si>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</si>
  <si>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</si>
  <si>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</si>
  <si>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</si>
  <si>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</si>
  <si>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</si>
  <si>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</si>
  <si>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</si>
  <si>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</si>
  <si>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</si>
  <si>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</si>
  <si>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</si>
  <si>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</si>
  <si>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</si>
  <si>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</si>
  <si>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</si>
  <si>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</si>
  <si>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</si>
  <si>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</si>
  <si>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</si>
  <si>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</si>
  <si>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</si>
  <si>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</si>
  <si>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</si>
  <si>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</si>
  <si>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</si>
  <si>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</si>
  <si>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</si>
  <si>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</si>
  <si>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</si>
  <si>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</si>
  <si>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</si>
  <si>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</si>
  <si>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</si>
  <si>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</si>
  <si>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</si>
  <si>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</si>
  <si>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</si>
  <si>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</si>
  <si>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</si>
  <si>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</si>
  <si>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</si>
  <si>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</si>
  <si>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</si>
  <si>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</si>
  <si>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</si>
  <si>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</si>
  <si>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</si>
  <si>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</si>
  <si>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</si>
  <si>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</si>
  <si>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</si>
  <si>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</si>
  <si>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</si>
  <si>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</si>
  <si>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</si>
  <si>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</si>
  <si>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</si>
  <si>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</si>
  <si>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</si>
  <si>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</si>
  <si>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</si>
  <si>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</si>
  <si>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</si>
  <si>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</si>
  <si>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</si>
  <si>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</si>
  <si>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</si>
  <si>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</si>
  <si>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</si>
  <si>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</si>
  <si>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</si>
  <si>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</si>
  <si>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</si>
  <si>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</si>
  <si>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</si>
  <si>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</si>
  <si>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</si>
  <si>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</si>
  <si>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</si>
  <si>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</si>
  <si>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</si>
  <si>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</si>
  <si>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</si>
  <si>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</si>
  <si>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</si>
  <si>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</si>
  <si>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</si>
  <si>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</si>
  <si>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</si>
  <si>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</si>
  <si>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</si>
  <si>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</si>
  <si>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</si>
  <si>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</si>
  <si>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</si>
  <si>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</si>
  <si>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</si>
  <si>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</si>
  <si>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</si>
  <si>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</si>
  <si>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</si>
  <si>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</si>
  <si>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</si>
  <si>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</si>
  <si>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</si>
  <si>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</si>
  <si>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</si>
  <si>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</si>
  <si>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</si>
  <si>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</si>
  <si>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</si>
  <si>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</si>
  <si>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</si>
  <si>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</si>
  <si>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</si>
  <si>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</si>
  <si>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</si>
  <si>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</si>
  <si>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</si>
  <si>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</si>
  <si>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</si>
  <si>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</si>
  <si>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</si>
  <si>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</si>
  <si>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</si>
  <si>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</si>
  <si>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</si>
  <si>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</si>
  <si>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</si>
  <si>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</si>
  <si>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</si>
  <si>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</si>
  <si>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</si>
  <si>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</si>
  <si>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</si>
  <si>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</si>
  <si>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</si>
  <si>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</si>
  <si>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</si>
  <si>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</si>
  <si>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</si>
  <si>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</si>
  <si>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</si>
  <si>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</si>
  <si>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</si>
  <si>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</si>
  <si>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</si>
  <si>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</si>
  <si>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</si>
  <si>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</si>
  <si>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</si>
  <si>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</si>
  <si>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</si>
  <si>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</si>
  <si>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</si>
  <si>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</si>
  <si>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</si>
  <si>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</si>
  <si>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</si>
  <si>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</si>
  <si>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</si>
  <si>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</si>
  <si>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</si>
  <si>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</si>
  <si>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</si>
  <si>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</si>
  <si>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</si>
  <si>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</si>
  <si>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</si>
  <si>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</si>
  <si>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</si>
  <si>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</si>
  <si>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</si>
  <si>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</si>
  <si>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</si>
  <si>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</si>
  <si>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</si>
  <si>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</si>
  <si>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</si>
  <si>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</si>
  <si>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</si>
  <si>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</si>
  <si>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</si>
  <si>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</si>
  <si>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</si>
  <si>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</si>
  <si>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</si>
  <si>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</si>
  <si>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</si>
  <si>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</si>
  <si>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</si>
  <si>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</si>
  <si>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</si>
  <si>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</si>
  <si>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</si>
  <si>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</si>
  <si>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</si>
  <si>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</si>
  <si>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</si>
  <si>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</si>
  <si>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</si>
  <si>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</si>
  <si>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</si>
  <si>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</si>
  <si>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</si>
  <si>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</si>
  <si>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</si>
  <si>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</si>
  <si>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</si>
  <si>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</si>
  <si>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</si>
  <si>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</si>
  <si>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</si>
  <si>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</si>
  <si>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</si>
  <si>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</si>
  <si>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</si>
  <si>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</si>
  <si>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</si>
  <si>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</si>
  <si>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</si>
  <si>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</si>
  <si>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</si>
  <si>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</si>
  <si>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</si>
  <si>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</si>
  <si>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</si>
  <si>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</si>
  <si>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</si>
  <si>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</si>
  <si>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</si>
  <si>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</si>
  <si>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</si>
  <si>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</si>
  <si>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</si>
  <si>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</si>
  <si>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</si>
  <si>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</si>
  <si>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</si>
  <si>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</si>
  <si>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</si>
  <si>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</si>
  <si>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</si>
  <si>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</si>
  <si>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</si>
  <si>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</si>
  <si>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</si>
  <si>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</si>
  <si>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</si>
  <si>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</si>
  <si>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</si>
  <si>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</si>
  <si>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</si>
  <si>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</si>
  <si>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</si>
  <si>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</si>
  <si>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</si>
  <si>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</si>
  <si>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</si>
  <si>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</si>
  <si>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</si>
  <si>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</si>
  <si>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</si>
  <si>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</si>
  <si>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</si>
  <si>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</si>
  <si>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</si>
  <si>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</si>
  <si>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</si>
  <si>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</si>
  <si>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</si>
  <si>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</si>
  <si>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</si>
  <si>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</si>
  <si>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</si>
  <si>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</si>
  <si>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</si>
  <si>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</si>
  <si>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</si>
  <si>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</si>
  <si>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</si>
  <si>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</si>
  <si>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</si>
  <si>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</si>
  <si>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</si>
  <si>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</si>
  <si>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</si>
  <si>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</si>
  <si>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</si>
  <si>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</si>
  <si>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</si>
  <si>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</si>
  <si>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</si>
  <si>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</si>
  <si>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</si>
  <si>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</si>
  <si>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</si>
  <si>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</si>
  <si>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</si>
  <si>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</si>
  <si>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</si>
  <si>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</si>
  <si>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</si>
  <si>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</si>
  <si>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</si>
  <si>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</si>
  <si>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</si>
  <si>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</si>
  <si>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</si>
  <si>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</si>
  <si>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</si>
  <si>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</si>
  <si>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</si>
  <si>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</si>
  <si>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</si>
  <si>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</si>
  <si>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</si>
  <si>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</si>
  <si>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</si>
  <si>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</si>
  <si>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</si>
  <si>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</si>
  <si>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</si>
  <si>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</si>
  <si>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</si>
  <si>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</si>
  <si>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</si>
  <si>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</si>
  <si>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</si>
  <si>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</si>
  <si>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</si>
  <si>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</si>
  <si>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</si>
  <si>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</si>
  <si>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</si>
  <si>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</si>
  <si>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</si>
  <si>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</si>
  <si>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</si>
  <si>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</si>
  <si>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</si>
  <si>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</si>
  <si>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</si>
  <si>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</si>
  <si>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</si>
  <si>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</si>
  <si>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</si>
  <si>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</si>
  <si>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</si>
  <si>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</si>
  <si>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</si>
  <si>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</si>
  <si>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</si>
  <si>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</si>
  <si>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</si>
  <si>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</si>
  <si>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</si>
  <si>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</si>
  <si>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</si>
  <si>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</si>
  <si>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</si>
  <si>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</si>
  <si>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</si>
  <si>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</si>
  <si>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</si>
  <si>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</si>
  <si>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</si>
  <si>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</si>
  <si>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</si>
  <si>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</si>
  <si>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</si>
  <si>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</si>
  <si>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</si>
  <si>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</si>
  <si>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</si>
  <si>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</si>
  <si>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</si>
  <si>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</si>
  <si>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</si>
  <si>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</si>
  <si>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</si>
  <si>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</si>
  <si>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</si>
  <si>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</si>
  <si>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</si>
  <si>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</si>
  <si>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</si>
  <si>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</si>
  <si>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</si>
  <si>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</si>
  <si>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</si>
  <si>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</si>
  <si>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</si>
  <si>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</si>
  <si>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</si>
  <si>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</si>
  <si>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</si>
  <si>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</si>
  <si>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</si>
  <si>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</si>
  <si>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</si>
  <si>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</si>
  <si>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</si>
  <si>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</si>
  <si>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</si>
  <si>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</si>
  <si>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</si>
  <si>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</si>
  <si>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</si>
  <si>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</si>
  <si>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</si>
  <si>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</si>
  <si>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</si>
  <si>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</si>
  <si>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</si>
  <si>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</si>
  <si>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</si>
  <si>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</si>
  <si>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</si>
  <si>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</si>
  <si>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</si>
  <si>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</si>
  <si>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</si>
  <si>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</si>
  <si>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</si>
  <si>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</si>
  <si>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</si>
  <si>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</si>
  <si>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</si>
  <si>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</si>
  <si>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</si>
  <si>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</si>
  <si>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</si>
  <si>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</si>
  <si>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</si>
  <si>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</si>
  <si>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</si>
  <si>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</si>
  <si>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</si>
  <si>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</si>
  <si>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</si>
  <si>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</si>
  <si>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</si>
  <si>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</si>
  <si>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</si>
  <si>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</si>
  <si>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</si>
  <si>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</si>
  <si>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</si>
  <si>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</si>
  <si>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</si>
  <si>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</si>
  <si>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</si>
  <si>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</si>
  <si>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</si>
  <si>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</si>
  <si>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</si>
  <si>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</si>
  <si>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</si>
  <si>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</si>
  <si>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</si>
  <si>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</si>
  <si>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</si>
  <si>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</si>
  <si>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</si>
  <si>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</si>
  <si>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</si>
  <si>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</si>
  <si>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</si>
  <si>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</si>
  <si>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</si>
  <si>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</si>
  <si>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</si>
  <si>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</si>
  <si>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</si>
  <si>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</si>
  <si>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</si>
  <si>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</si>
  <si>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</si>
  <si>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</si>
  <si>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</si>
  <si>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</si>
  <si>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</si>
  <si>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</si>
  <si>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</si>
  <si>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</si>
  <si>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</si>
  <si>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</si>
  <si>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</si>
  <si>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</si>
  <si>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</si>
  <si>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</si>
  <si>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</si>
  <si>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</si>
  <si>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</si>
  <si>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</si>
  <si>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</si>
  <si>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</si>
  <si>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</si>
  <si>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</si>
  <si>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</si>
  <si>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</si>
  <si>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</si>
  <si>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</si>
  <si>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</si>
  <si>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</si>
  <si>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</si>
  <si>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</si>
  <si>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</si>
  <si>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</si>
  <si>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</si>
  <si>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</si>
  <si>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</si>
  <si>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</si>
  <si>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</si>
  <si>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</si>
  <si>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</si>
  <si>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</si>
  <si>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</si>
  <si>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</si>
  <si>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</si>
  <si>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</si>
  <si>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</si>
  <si>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</si>
  <si>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</si>
  <si>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</si>
  <si>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</si>
  <si>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</si>
  <si>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</si>
  <si>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</si>
  <si>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</si>
  <si>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</si>
  <si>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</si>
  <si>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</si>
  <si>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</si>
  <si>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</si>
  <si>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</si>
  <si>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</si>
  <si>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</si>
  <si>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</si>
  <si>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</si>
  <si>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</si>
  <si>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</si>
  <si>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</si>
  <si>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</si>
  <si>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</si>
  <si>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</si>
  <si>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</si>
  <si>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</si>
  <si>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</si>
  <si>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</si>
  <si>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</si>
  <si>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</si>
  <si>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</si>
  <si>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</si>
  <si>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</si>
  <si>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</si>
  <si>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</si>
  <si>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</si>
  <si>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</si>
  <si>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</si>
  <si>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</si>
  <si>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</si>
  <si>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</si>
  <si>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</si>
  <si>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</si>
  <si>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</si>
  <si>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</si>
  <si>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</si>
  <si>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</si>
  <si>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</si>
  <si>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</si>
  <si>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</si>
  <si>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</si>
  <si>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</si>
  <si>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</si>
  <si>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</si>
  <si>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</si>
  <si>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</si>
  <si>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</si>
  <si>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</si>
  <si>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</si>
  <si>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</si>
  <si>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</si>
  <si>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</si>
  <si>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</si>
  <si>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</si>
  <si>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</si>
  <si>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</si>
  <si>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</si>
  <si>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</si>
  <si>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</si>
  <si>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</si>
  <si>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</si>
  <si>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</si>
  <si>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</si>
  <si>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</si>
  <si>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</si>
  <si>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</si>
  <si>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</si>
  <si>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</si>
  <si>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</si>
  <si>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</si>
  <si>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</si>
  <si>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</si>
  <si>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</si>
  <si>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</si>
  <si>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</si>
  <si>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</si>
  <si>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</si>
  <si>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</si>
  <si>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</si>
  <si>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</si>
  <si>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</si>
  <si>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</si>
  <si>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</si>
  <si>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</si>
  <si>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</si>
  <si>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</si>
  <si>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</si>
  <si>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</si>
  <si>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</si>
  <si>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</si>
  <si>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</si>
  <si>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</si>
  <si>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</si>
  <si>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</si>
  <si>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</si>
  <si>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</si>
  <si>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</si>
  <si>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</si>
  <si>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</si>
  <si>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</si>
  <si>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</si>
  <si>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</si>
  <si>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</si>
  <si>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</si>
  <si>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</si>
  <si>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</si>
  <si>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</si>
  <si>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</si>
  <si>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</si>
  <si>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</si>
  <si>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</si>
  <si>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</si>
  <si>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</si>
  <si>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</si>
  <si>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</si>
  <si>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</si>
  <si>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</si>
  <si>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</si>
  <si>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</si>
  <si>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</si>
  <si>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</si>
  <si>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</si>
  <si>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</si>
  <si>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</si>
  <si>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</si>
  <si>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</si>
  <si>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</si>
  <si>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</si>
  <si>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</si>
  <si>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</si>
  <si>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</si>
  <si>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</si>
  <si>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</si>
  <si>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</si>
  <si>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</si>
  <si>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</si>
  <si>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</si>
  <si>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</si>
  <si>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</si>
  <si>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</si>
  <si>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</si>
  <si>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</si>
  <si>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</si>
  <si>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</si>
  <si>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</si>
  <si>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</si>
  <si>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</si>
  <si>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</si>
  <si>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</si>
  <si>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</si>
  <si>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</si>
  <si>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</si>
  <si>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</si>
  <si>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</si>
  <si>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</si>
  <si>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</si>
  <si>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</si>
  <si>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</si>
  <si>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</si>
  <si>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</si>
  <si>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</si>
  <si>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</si>
  <si>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</si>
  <si>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</si>
  <si>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</si>
  <si>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</si>
  <si>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</si>
  <si>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</si>
  <si>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</si>
  <si>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</si>
  <si>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</si>
  <si>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</si>
  <si>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</si>
  <si>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</si>
  <si>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</si>
  <si>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</si>
  <si>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</si>
  <si>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</si>
  <si>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</si>
  <si>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</si>
  <si>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</si>
  <si>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</si>
  <si>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</si>
  <si>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</si>
  <si>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</si>
  <si>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</si>
  <si>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</si>
  <si>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</si>
  <si>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</si>
  <si>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</si>
  <si>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</si>
  <si>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</si>
  <si>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</si>
  <si>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</si>
  <si>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</si>
  <si>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</si>
  <si>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</si>
  <si>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</si>
  <si>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</si>
  <si>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</si>
  <si>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</si>
  <si>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</si>
  <si>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</si>
  <si>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</si>
  <si>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</si>
  <si>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</si>
  <si>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</si>
  <si>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</si>
  <si>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</si>
  <si>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</si>
  <si>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</si>
  <si>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</si>
  <si>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</si>
  <si>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</si>
  <si>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</si>
  <si>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</si>
  <si>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</si>
  <si>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</si>
  <si>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</si>
  <si>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</si>
  <si>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</si>
  <si>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</si>
  <si>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</si>
  <si>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</si>
  <si>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</si>
  <si>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</si>
  <si>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</si>
  <si>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</si>
  <si>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</si>
  <si>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</si>
  <si>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</si>
  <si>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</si>
  <si>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</si>
  <si>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</si>
  <si>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</si>
  <si>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</si>
  <si>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</si>
  <si>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</si>
  <si>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</si>
  <si>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</si>
  <si>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</si>
  <si>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</si>
  <si>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</si>
  <si>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</si>
  <si>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</si>
  <si>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</si>
  <si>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</si>
  <si>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</si>
  <si>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</si>
  <si>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</si>
  <si>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</si>
  <si>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</si>
  <si>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</si>
  <si>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</si>
  <si>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</si>
  <si>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</si>
  <si>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</si>
  <si>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</si>
  <si>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</si>
  <si>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</si>
  <si>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</si>
  <si>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</si>
  <si>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</si>
  <si>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</si>
  <si>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</si>
  <si>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</si>
  <si>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</si>
  <si>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</si>
  <si>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</si>
  <si>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</si>
  <si>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</si>
  <si>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</si>
  <si>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</si>
  <si>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</si>
  <si>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</si>
  <si>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</si>
  <si>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</si>
  <si>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</si>
  <si>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</si>
  <si>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</si>
  <si>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</si>
  <si>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</si>
  <si>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</si>
  <si>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</si>
  <si>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</si>
  <si>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</si>
  <si>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</si>
  <si>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</si>
  <si>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</si>
  <si>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</si>
  <si>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</si>
  <si>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</si>
  <si>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</si>
  <si>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</si>
  <si>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</si>
  <si>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</si>
  <si>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</si>
  <si>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</si>
  <si>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</si>
  <si>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</si>
  <si>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</si>
  <si>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</si>
  <si>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</si>
  <si>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</si>
  <si>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</si>
  <si>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</si>
  <si>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</si>
  <si>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</si>
  <si>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</si>
  <si>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</si>
  <si>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</si>
  <si>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</si>
  <si>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</si>
  <si>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</si>
  <si>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</si>
  <si>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</si>
  <si>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ДФ ДСК Алтернатива 1</t>
  </si>
  <si>
    <t>РГ-05-1574</t>
  </si>
  <si>
    <t>176460739</t>
  </si>
  <si>
    <t>София, ул. "Московска" №19</t>
  </si>
  <si>
    <t>София,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</si>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</sst>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  <numFmt numFmtId="212" formatCode="###,###,##0.0000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Continuous" vertical="center" wrapText="1"/>
      <protection/>
    </xf>
    <xf numFmtId="0" fontId="14" fillId="0" borderId="10" xfId="237" applyFont="1" applyBorder="1" applyAlignment="1" applyProtection="1">
      <alignment horizontal="left" wrapText="1"/>
      <protection/>
    </xf>
    <xf numFmtId="0" fontId="14" fillId="0" borderId="0" xfId="239" applyFont="1" applyFill="1" applyProtection="1">
      <alignment/>
      <protection/>
    </xf>
    <xf numFmtId="0" fontId="16" fillId="0" borderId="10" xfId="237" applyFont="1" applyBorder="1" applyAlignment="1" applyProtection="1">
      <alignment horizontal="right"/>
      <protection/>
    </xf>
    <xf numFmtId="0" fontId="18" fillId="0" borderId="0" xfId="237" applyFont="1" applyBorder="1" applyAlignment="1" applyProtection="1">
      <alignment horizontal="left" wrapText="1"/>
      <protection/>
    </xf>
    <xf numFmtId="0" fontId="14" fillId="0" borderId="0" xfId="237" applyFont="1" applyFill="1" applyBorder="1" applyAlignment="1" applyProtection="1">
      <alignment horizontal="center" vertical="center" wrapText="1"/>
      <protection/>
    </xf>
    <xf numFmtId="0" fontId="14" fillId="0" borderId="0" xfId="239" applyFont="1" applyFill="1" applyBorder="1" applyProtection="1">
      <alignment/>
      <protection/>
    </xf>
    <xf numFmtId="0" fontId="19" fillId="0" borderId="0" xfId="237" applyFont="1" applyFill="1" applyBorder="1" applyAlignment="1" applyProtection="1">
      <alignment vertical="center" wrapText="1"/>
      <protection/>
    </xf>
    <xf numFmtId="0" fontId="19" fillId="0" borderId="0" xfId="237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Alignment="1" applyProtection="1">
      <alignment horizontal="left" vertical="center" wrapText="1"/>
      <protection/>
    </xf>
    <xf numFmtId="0" fontId="14" fillId="0" borderId="0" xfId="239" applyFont="1" applyFill="1" applyBorder="1" applyAlignment="1" applyProtection="1">
      <alignment horizontal="left" wrapText="1"/>
      <protection/>
    </xf>
    <xf numFmtId="0" fontId="14" fillId="0" borderId="0" xfId="239" applyFont="1" applyFill="1" applyAlignment="1" applyProtection="1">
      <alignment horizontal="left" wrapText="1"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6" fillId="0" borderId="0" xfId="237" applyFont="1" applyBorder="1" applyAlignment="1" applyProtection="1">
      <alignment horizontal="left" wrapText="1"/>
      <protection/>
    </xf>
    <xf numFmtId="0" fontId="16" fillId="40" borderId="0" xfId="237" applyFont="1" applyFill="1" applyBorder="1" applyAlignment="1" applyProtection="1">
      <alignment horizontal="right"/>
      <protection/>
    </xf>
    <xf numFmtId="1" fontId="16" fillId="0" borderId="0" xfId="237" applyNumberFormat="1" applyFont="1" applyFill="1" applyBorder="1" applyAlignment="1" applyProtection="1">
      <alignment vertical="center" wrapText="1"/>
      <protection/>
    </xf>
    <xf numFmtId="0" fontId="16" fillId="0" borderId="11" xfId="245" applyFont="1" applyBorder="1" applyAlignment="1" applyProtection="1">
      <alignment horizontal="centerContinuous" vertical="center" wrapText="1"/>
      <protection/>
    </xf>
    <xf numFmtId="0" fontId="14" fillId="0" borderId="12" xfId="245" applyFont="1" applyBorder="1" applyAlignment="1" applyProtection="1">
      <alignment horizontal="centerContinuous" vertical="center" wrapText="1"/>
      <protection/>
    </xf>
    <xf numFmtId="0" fontId="16" fillId="0" borderId="13" xfId="245" applyFont="1" applyBorder="1" applyAlignment="1" applyProtection="1">
      <alignment horizontal="centerContinuous" vertical="center" wrapText="1"/>
      <protection/>
    </xf>
    <xf numFmtId="0" fontId="14" fillId="0" borderId="14" xfId="245" applyFont="1" applyBorder="1" applyAlignment="1" applyProtection="1">
      <alignment horizontal="centerContinuous" vertical="center" wrapText="1"/>
      <protection/>
    </xf>
    <xf numFmtId="0" fontId="16" fillId="0" borderId="13" xfId="245" applyFont="1" applyBorder="1" applyAlignment="1" applyProtection="1">
      <alignment horizontal="centerContinuous" vertical="center"/>
      <protection/>
    </xf>
    <xf numFmtId="0" fontId="16" fillId="0" borderId="14" xfId="245" applyFont="1" applyBorder="1" applyAlignment="1" applyProtection="1">
      <alignment horizontal="centerContinuous" vertical="center"/>
      <protection/>
    </xf>
    <xf numFmtId="0" fontId="14" fillId="0" borderId="10" xfId="245" applyFont="1" applyBorder="1" applyAlignment="1" applyProtection="1">
      <alignment horizontal="right" vertical="center" wrapText="1"/>
      <protection/>
    </xf>
    <xf numFmtId="0" fontId="14" fillId="0" borderId="11" xfId="245" applyFont="1" applyBorder="1" applyAlignment="1" applyProtection="1">
      <alignment horizontal="left" vertical="center" wrapText="1"/>
      <protection/>
    </xf>
    <xf numFmtId="0" fontId="14" fillId="0" borderId="12" xfId="245" applyFont="1" applyBorder="1" applyAlignment="1" applyProtection="1">
      <alignment horizontal="left" vertical="center" wrapText="1"/>
      <protection/>
    </xf>
    <xf numFmtId="0" fontId="14" fillId="0" borderId="10" xfId="245" applyFont="1" applyBorder="1" applyAlignment="1" applyProtection="1">
      <alignment horizontal="right"/>
      <protection/>
    </xf>
    <xf numFmtId="0" fontId="14" fillId="0" borderId="11" xfId="245" applyFont="1" applyBorder="1" applyProtection="1">
      <alignment/>
      <protection/>
    </xf>
    <xf numFmtId="0" fontId="14" fillId="0" borderId="12" xfId="245" applyFont="1" applyBorder="1" applyProtection="1">
      <alignment/>
      <protection/>
    </xf>
    <xf numFmtId="0" fontId="14" fillId="0" borderId="15" xfId="245" applyFont="1" applyBorder="1" applyProtection="1">
      <alignment/>
      <protection/>
    </xf>
    <xf numFmtId="0" fontId="14" fillId="0" borderId="16" xfId="245" applyFont="1" applyBorder="1" applyProtection="1">
      <alignment/>
      <protection/>
    </xf>
    <xf numFmtId="0" fontId="14" fillId="0" borderId="0" xfId="136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40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40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40" applyFont="1" applyBorder="1" applyAlignment="1" applyProtection="1">
      <alignment horizontal="centerContinuous" vertical="center"/>
      <protection hidden="1"/>
    </xf>
    <xf numFmtId="0" fontId="16" fillId="0" borderId="0" xfId="24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6" applyFont="1" applyFill="1" applyBorder="1" applyAlignment="1" applyProtection="1">
      <alignment horizontal="center" vertical="center" wrapText="1"/>
      <protection/>
    </xf>
    <xf numFmtId="0" fontId="14" fillId="0" borderId="10" xfId="244" applyFont="1" applyFill="1" applyBorder="1" applyAlignment="1" applyProtection="1">
      <alignment horizontal="center" vertical="center" wrapText="1"/>
      <protection/>
    </xf>
    <xf numFmtId="0" fontId="14" fillId="0" borderId="10" xfId="244" applyFont="1" applyFill="1" applyBorder="1" applyAlignment="1" applyProtection="1">
      <alignment horizontal="center" vertical="center"/>
      <protection/>
    </xf>
    <xf numFmtId="4" fontId="14" fillId="7" borderId="17" xfId="244" applyNumberFormat="1" applyFont="1" applyFill="1" applyBorder="1" applyProtection="1">
      <alignment/>
      <protection locked="0"/>
    </xf>
    <xf numFmtId="0" fontId="20" fillId="0" borderId="0" xfId="244" applyFont="1">
      <alignment/>
      <protection/>
    </xf>
    <xf numFmtId="0" fontId="14" fillId="0" borderId="0" xfId="244" applyFont="1">
      <alignment/>
      <protection/>
    </xf>
    <xf numFmtId="0" fontId="14" fillId="0" borderId="0" xfId="244" applyFont="1" applyFill="1" applyBorder="1">
      <alignment/>
      <protection/>
    </xf>
    <xf numFmtId="0" fontId="14" fillId="0" borderId="0" xfId="244" applyFont="1" applyFill="1">
      <alignment/>
      <protection/>
    </xf>
    <xf numFmtId="0" fontId="14" fillId="0" borderId="0" xfId="238" applyFont="1" applyFill="1" applyBorder="1" applyAlignment="1">
      <alignment/>
      <protection/>
    </xf>
    <xf numFmtId="0" fontId="14" fillId="0" borderId="0" xfId="244" applyFont="1" applyFill="1" applyProtection="1">
      <alignment/>
      <protection locked="0"/>
    </xf>
    <xf numFmtId="0" fontId="14" fillId="7" borderId="18" xfId="244" applyFont="1" applyFill="1" applyBorder="1" applyProtection="1">
      <alignment/>
      <protection locked="0"/>
    </xf>
    <xf numFmtId="0" fontId="14" fillId="7" borderId="18" xfId="244" applyFont="1" applyFill="1" applyBorder="1" applyAlignment="1" applyProtection="1">
      <alignment horizontal="center"/>
      <protection locked="0"/>
    </xf>
    <xf numFmtId="4" fontId="14" fillId="7" borderId="18" xfId="244" applyNumberFormat="1" applyFont="1" applyFill="1" applyBorder="1" applyProtection="1">
      <alignment/>
      <protection locked="0"/>
    </xf>
    <xf numFmtId="0" fontId="14" fillId="7" borderId="17" xfId="244" applyFont="1" applyFill="1" applyBorder="1" applyProtection="1">
      <alignment/>
      <protection locked="0"/>
    </xf>
    <xf numFmtId="0" fontId="14" fillId="7" borderId="17" xfId="244" applyFont="1" applyFill="1" applyBorder="1" applyAlignment="1" applyProtection="1">
      <alignment horizontal="center"/>
      <protection locked="0"/>
    </xf>
    <xf numFmtId="49" fontId="14" fillId="7" borderId="17" xfId="244" applyNumberFormat="1" applyFont="1" applyFill="1" applyBorder="1" applyAlignment="1" applyProtection="1">
      <alignment horizontal="center"/>
      <protection locked="0"/>
    </xf>
    <xf numFmtId="4" fontId="14" fillId="7" borderId="18" xfId="244" applyNumberFormat="1" applyFont="1" applyFill="1" applyBorder="1" applyAlignment="1" applyProtection="1">
      <alignment horizontal="center"/>
      <protection locked="0"/>
    </xf>
    <xf numFmtId="4" fontId="14" fillId="7" borderId="17" xfId="244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40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40" applyFont="1" applyAlignment="1" applyProtection="1">
      <alignment horizontal="center" vertical="center"/>
      <protection hidden="1"/>
    </xf>
    <xf numFmtId="0" fontId="16" fillId="0" borderId="0" xfId="240" applyFont="1" applyBorder="1" applyAlignment="1" applyProtection="1">
      <alignment vertical="center"/>
      <protection hidden="1"/>
    </xf>
    <xf numFmtId="0" fontId="14" fillId="0" borderId="0" xfId="240" applyFont="1" applyAlignment="1" applyProtection="1">
      <alignment vertical="center"/>
      <protection hidden="1"/>
    </xf>
    <xf numFmtId="0" fontId="16" fillId="0" borderId="0" xfId="240" applyFont="1" applyAlignment="1" applyProtection="1">
      <alignment horizontal="center" vertical="center"/>
      <protection hidden="1"/>
    </xf>
    <xf numFmtId="0" fontId="16" fillId="0" borderId="0" xfId="24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40" applyFont="1" applyAlignment="1" applyProtection="1">
      <alignment horizontal="left" vertical="center"/>
      <protection hidden="1"/>
    </xf>
    <xf numFmtId="0" fontId="16" fillId="0" borderId="0" xfId="241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40" applyFont="1" applyFill="1" applyBorder="1" applyAlignment="1" applyProtection="1">
      <alignment horizontal="left" vertical="center" wrapText="1"/>
      <protection/>
    </xf>
    <xf numFmtId="0" fontId="14" fillId="0" borderId="0" xfId="240" applyFont="1" applyBorder="1" applyAlignment="1" applyProtection="1">
      <alignment horizontal="right" vertical="center"/>
      <protection hidden="1"/>
    </xf>
    <xf numFmtId="0" fontId="14" fillId="0" borderId="0" xfId="240" applyFont="1" applyBorder="1" applyAlignment="1" applyProtection="1">
      <alignment vertical="center"/>
      <protection hidden="1"/>
    </xf>
    <xf numFmtId="0" fontId="14" fillId="0" borderId="0" xfId="240" applyFont="1" applyBorder="1" applyAlignment="1" applyProtection="1">
      <alignment horizontal="left" vertical="center"/>
      <protection hidden="1"/>
    </xf>
    <xf numFmtId="0" fontId="14" fillId="0" borderId="10" xfId="244" applyFont="1" applyFill="1" applyBorder="1" applyAlignment="1" applyProtection="1">
      <alignment horizontal="center" vertical="center" textRotation="90" wrapText="1"/>
      <protection/>
    </xf>
    <xf numFmtId="0" fontId="14" fillId="0" borderId="10" xfId="244" applyFont="1" applyFill="1" applyBorder="1" applyAlignment="1" applyProtection="1">
      <alignment horizontal="center" vertical="center" textRotation="90"/>
      <protection/>
    </xf>
    <xf numFmtId="200" fontId="14" fillId="7" borderId="18" xfId="244" applyNumberFormat="1" applyFont="1" applyFill="1" applyBorder="1" applyProtection="1">
      <alignment/>
      <protection locked="0"/>
    </xf>
    <xf numFmtId="0" fontId="7" fillId="41" borderId="10" xfId="240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Continuous" vertical="center"/>
      <protection/>
    </xf>
    <xf numFmtId="0" fontId="23" fillId="0" borderId="0" xfId="240" applyFont="1" applyBorder="1" applyAlignment="1" applyProtection="1">
      <alignment horizontal="centerContinuous" vertical="center"/>
      <protection/>
    </xf>
    <xf numFmtId="0" fontId="24" fillId="0" borderId="0" xfId="240" applyFont="1" applyBorder="1" applyAlignment="1" applyProtection="1">
      <alignment horizontal="centerContinuous" vertical="center"/>
      <protection/>
    </xf>
    <xf numFmtId="0" fontId="16" fillId="0" borderId="0" xfId="24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40" applyFont="1" applyBorder="1" applyAlignment="1" applyProtection="1">
      <alignment horizontal="centerContinuous" vertical="center" wrapText="1"/>
      <protection/>
    </xf>
    <xf numFmtId="0" fontId="24" fillId="0" borderId="0" xfId="240" applyFont="1" applyBorder="1" applyAlignment="1" applyProtection="1">
      <alignment horizontal="centerContinuous" vertical="center" wrapText="1"/>
      <protection/>
    </xf>
    <xf numFmtId="0" fontId="16" fillId="0" borderId="0" xfId="240" applyFont="1" applyAlignment="1" applyProtection="1">
      <alignment horizontal="centerContinuous" vertical="center" wrapText="1"/>
      <protection/>
    </xf>
    <xf numFmtId="0" fontId="16" fillId="0" borderId="0" xfId="240" applyFont="1" applyBorder="1" applyAlignment="1" applyProtection="1">
      <alignment horizontal="centerContinuous" vertical="center" wrapText="1"/>
      <protection/>
    </xf>
    <xf numFmtId="0" fontId="16" fillId="0" borderId="0" xfId="240" applyFont="1" applyBorder="1" applyAlignment="1" applyProtection="1">
      <alignment horizontal="centerContinuous" vertical="center" wrapText="1"/>
      <protection hidden="1"/>
    </xf>
    <xf numFmtId="0" fontId="14" fillId="0" borderId="10" xfId="237" applyFont="1" applyBorder="1" applyAlignment="1" applyProtection="1">
      <alignment horizontal="left" wrapText="1" indent="1"/>
      <protection/>
    </xf>
    <xf numFmtId="0" fontId="4" fillId="0" borderId="10" xfId="240" applyFont="1" applyBorder="1" applyAlignment="1" applyProtection="1">
      <alignment horizontal="center" vertical="center" wrapText="1"/>
      <protection/>
    </xf>
    <xf numFmtId="0" fontId="4" fillId="41" borderId="10" xfId="240" applyFont="1" applyFill="1" applyBorder="1" applyAlignment="1" applyProtection="1">
      <alignment horizontal="left" vertical="center" wrapText="1"/>
      <protection/>
    </xf>
    <xf numFmtId="0" fontId="16" fillId="0" borderId="0" xfId="242" applyFont="1" applyBorder="1" applyAlignment="1" applyProtection="1">
      <alignment horizontal="center" vertical="center" wrapText="1"/>
      <protection/>
    </xf>
    <xf numFmtId="0" fontId="16" fillId="0" borderId="10" xfId="242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42" applyFont="1" applyBorder="1" applyAlignment="1" applyProtection="1">
      <alignment vertical="center" wrapText="1"/>
      <protection/>
    </xf>
    <xf numFmtId="3" fontId="16" fillId="0" borderId="10" xfId="242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40" applyFont="1" applyAlignment="1" applyProtection="1">
      <alignment horizontal="center" vertical="center" wrapText="1"/>
      <protection/>
    </xf>
    <xf numFmtId="0" fontId="3" fillId="0" borderId="0" xfId="240" applyFont="1" applyBorder="1" applyAlignment="1" applyProtection="1">
      <alignment vertical="center"/>
      <protection/>
    </xf>
    <xf numFmtId="0" fontId="3" fillId="0" borderId="0" xfId="240" applyFont="1" applyAlignment="1" applyProtection="1">
      <alignment horizontal="center" vertical="center"/>
      <protection/>
    </xf>
    <xf numFmtId="0" fontId="3" fillId="0" borderId="0" xfId="240" applyFont="1" applyBorder="1" applyAlignment="1" applyProtection="1">
      <alignment horizontal="left" vertical="center"/>
      <protection/>
    </xf>
    <xf numFmtId="0" fontId="3" fillId="0" borderId="0" xfId="240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40" applyFont="1" applyAlignment="1" applyProtection="1">
      <alignment horizontal="center" vertical="center" wrapText="1"/>
      <protection/>
    </xf>
    <xf numFmtId="0" fontId="14" fillId="0" borderId="0" xfId="240" applyFont="1" applyAlignment="1" applyProtection="1">
      <alignment vertical="center" wrapText="1"/>
      <protection/>
    </xf>
    <xf numFmtId="0" fontId="16" fillId="0" borderId="0" xfId="24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0" xfId="241" applyFont="1" applyAlignment="1" applyProtection="1">
      <alignment horizontal="center" vertical="center" wrapText="1"/>
      <protection/>
    </xf>
    <xf numFmtId="14" fontId="16" fillId="0" borderId="10" xfId="240" applyNumberFormat="1" applyFont="1" applyBorder="1" applyAlignment="1" applyProtection="1">
      <alignment horizontal="center" vertical="center" wrapText="1"/>
      <protection/>
    </xf>
    <xf numFmtId="49" fontId="16" fillId="0" borderId="10" xfId="240" applyNumberFormat="1" applyFont="1" applyBorder="1" applyAlignment="1" applyProtection="1">
      <alignment horizontal="center" vertical="center" wrapText="1"/>
      <protection/>
    </xf>
    <xf numFmtId="0" fontId="16" fillId="41" borderId="10" xfId="240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2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9" applyFont="1" applyProtection="1">
      <alignment/>
      <protection/>
    </xf>
    <xf numFmtId="0" fontId="15" fillId="0" borderId="0" xfId="239" applyFont="1" applyAlignment="1" applyProtection="1">
      <alignment/>
      <protection/>
    </xf>
    <xf numFmtId="0" fontId="15" fillId="0" borderId="0" xfId="239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7" applyFont="1" applyAlignment="1" applyProtection="1">
      <alignment horizontal="center"/>
      <protection/>
    </xf>
    <xf numFmtId="0" fontId="16" fillId="0" borderId="0" xfId="240" applyFont="1" applyFill="1" applyBorder="1" applyAlignment="1" applyProtection="1">
      <alignment vertical="justify"/>
      <protection/>
    </xf>
    <xf numFmtId="0" fontId="14" fillId="0" borderId="0" xfId="240" applyFont="1" applyAlignment="1" applyProtection="1">
      <alignment vertical="top"/>
      <protection/>
    </xf>
    <xf numFmtId="0" fontId="16" fillId="0" borderId="0" xfId="237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7" applyFont="1" applyBorder="1" applyAlignment="1" applyProtection="1">
      <alignment vertical="justify"/>
      <protection/>
    </xf>
    <xf numFmtId="0" fontId="14" fillId="0" borderId="0" xfId="237" applyFont="1" applyBorder="1" applyAlignment="1" applyProtection="1">
      <alignment vertical="justify" wrapText="1"/>
      <protection/>
    </xf>
    <xf numFmtId="0" fontId="14" fillId="0" borderId="0" xfId="240" applyFont="1" applyAlignment="1" applyProtection="1">
      <alignment vertical="top" wrapText="1"/>
      <protection/>
    </xf>
    <xf numFmtId="0" fontId="16" fillId="0" borderId="0" xfId="237" applyFont="1" applyBorder="1" applyAlignment="1" applyProtection="1">
      <alignment vertical="justify" wrapText="1"/>
      <protection/>
    </xf>
    <xf numFmtId="0" fontId="16" fillId="0" borderId="0" xfId="237" applyFont="1" applyAlignment="1" applyProtection="1">
      <alignment horizontal="left" vertical="center" wrapText="1"/>
      <protection/>
    </xf>
    <xf numFmtId="0" fontId="16" fillId="0" borderId="0" xfId="239" applyFont="1" applyProtection="1">
      <alignment/>
      <protection/>
    </xf>
    <xf numFmtId="0" fontId="14" fillId="0" borderId="10" xfId="239" applyFont="1" applyBorder="1" applyAlignment="1" applyProtection="1">
      <alignment horizontal="left" wrapText="1" indent="1"/>
      <protection/>
    </xf>
    <xf numFmtId="1" fontId="14" fillId="0" borderId="0" xfId="237" applyNumberFormat="1" applyFont="1" applyFill="1" applyBorder="1" applyAlignment="1" applyProtection="1">
      <alignment vertical="center" wrapText="1"/>
      <protection/>
    </xf>
    <xf numFmtId="1" fontId="14" fillId="0" borderId="0" xfId="237" applyNumberFormat="1" applyFont="1" applyFill="1" applyBorder="1" applyAlignment="1" applyProtection="1">
      <alignment horizontal="left" vertical="center" wrapText="1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horizontal="left" wrapText="1"/>
      <protection/>
    </xf>
    <xf numFmtId="0" fontId="14" fillId="0" borderId="0" xfId="239" applyFont="1" applyAlignment="1" applyProtection="1">
      <alignment horizontal="left" wrapText="1"/>
      <protection/>
    </xf>
    <xf numFmtId="0" fontId="14" fillId="0" borderId="0" xfId="237" applyFont="1" applyBorder="1" applyProtection="1">
      <alignment/>
      <protection/>
    </xf>
    <xf numFmtId="0" fontId="16" fillId="0" borderId="0" xfId="237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/>
      <protection/>
    </xf>
    <xf numFmtId="0" fontId="14" fillId="0" borderId="0" xfId="237" applyFont="1" applyProtection="1">
      <alignment/>
      <protection/>
    </xf>
    <xf numFmtId="0" fontId="14" fillId="0" borderId="0" xfId="239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3" applyFont="1" applyFill="1" applyAlignment="1" applyProtection="1">
      <alignment vertical="justify" wrapText="1"/>
      <protection/>
    </xf>
    <xf numFmtId="0" fontId="5" fillId="0" borderId="0" xfId="240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40" applyFont="1" applyFill="1" applyAlignment="1" applyProtection="1">
      <alignment horizontal="left" vertical="justify"/>
      <protection/>
    </xf>
    <xf numFmtId="0" fontId="6" fillId="0" borderId="19" xfId="240" applyFont="1" applyFill="1" applyBorder="1" applyAlignment="1" applyProtection="1">
      <alignment horizontal="left" vertical="justify" wrapText="1"/>
      <protection/>
    </xf>
    <xf numFmtId="0" fontId="6" fillId="0" borderId="0" xfId="243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3" applyFont="1" applyFill="1" applyBorder="1" applyAlignment="1" applyProtection="1">
      <alignment horizontal="left" vertical="justify" wrapText="1"/>
      <protection/>
    </xf>
    <xf numFmtId="0" fontId="3" fillId="0" borderId="10" xfId="243" applyFont="1" applyFill="1" applyBorder="1" applyAlignment="1" applyProtection="1">
      <alignment horizontal="left" vertical="justify" wrapText="1"/>
      <protection/>
    </xf>
    <xf numFmtId="0" fontId="1" fillId="40" borderId="10" xfId="243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3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40" applyFont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vertical="top" wrapText="1"/>
      <protection/>
    </xf>
    <xf numFmtId="0" fontId="14" fillId="0" borderId="0" xfId="242" applyFont="1" applyBorder="1" applyAlignment="1" applyProtection="1">
      <alignment horizontal="centerContinuous"/>
      <protection/>
    </xf>
    <xf numFmtId="0" fontId="14" fillId="0" borderId="0" xfId="242" applyFont="1" applyBorder="1" applyProtection="1">
      <alignment/>
      <protection/>
    </xf>
    <xf numFmtId="0" fontId="14" fillId="0" borderId="0" xfId="242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6" applyFont="1" applyFill="1" applyProtection="1">
      <alignment/>
      <protection/>
    </xf>
    <xf numFmtId="0" fontId="16" fillId="0" borderId="0" xfId="240" applyFont="1" applyBorder="1" applyAlignment="1" applyProtection="1">
      <alignment horizontal="center" vertical="center"/>
      <protection/>
    </xf>
    <xf numFmtId="0" fontId="16" fillId="0" borderId="0" xfId="240" applyFont="1" applyBorder="1" applyAlignment="1" applyProtection="1">
      <alignment vertical="center" wrapText="1"/>
      <protection/>
    </xf>
    <xf numFmtId="49" fontId="4" fillId="0" borderId="10" xfId="24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40" applyNumberFormat="1" applyFont="1" applyAlignment="1" applyProtection="1">
      <alignment horizontal="left" vertical="center"/>
      <protection/>
    </xf>
    <xf numFmtId="0" fontId="3" fillId="0" borderId="0" xfId="240" applyFont="1" applyBorder="1" applyAlignment="1" applyProtection="1">
      <alignment horizontal="right" vertical="center"/>
      <protection hidden="1"/>
    </xf>
    <xf numFmtId="0" fontId="3" fillId="0" borderId="0" xfId="240" applyFont="1" applyBorder="1" applyAlignment="1" applyProtection="1">
      <alignment horizontal="right" vertical="center"/>
      <protection/>
    </xf>
    <xf numFmtId="0" fontId="13" fillId="0" borderId="0" xfId="242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7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40" applyNumberFormat="1" applyFont="1" applyAlignment="1" applyProtection="1">
      <alignment horizontal="left" vertical="center"/>
      <protection/>
    </xf>
    <xf numFmtId="203" fontId="3" fillId="0" borderId="0" xfId="240" applyNumberFormat="1" applyFont="1" applyAlignment="1" applyProtection="1">
      <alignment horizontal="left" vertical="center" wrapText="1"/>
      <protection/>
    </xf>
    <xf numFmtId="3" fontId="1" fillId="7" borderId="10" xfId="243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3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40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3" applyFont="1" applyFill="1" applyBorder="1" applyAlignment="1" applyProtection="1">
      <alignment horizontal="center" vertical="center" wrapText="1"/>
      <protection/>
    </xf>
    <xf numFmtId="0" fontId="5" fillId="41" borderId="10" xfId="240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40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5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5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5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4" applyFont="1" applyFill="1" applyBorder="1" applyAlignment="1" applyProtection="1">
      <alignment horizontal="center" vertical="center" textRotation="90"/>
      <protection/>
    </xf>
    <xf numFmtId="0" fontId="16" fillId="0" borderId="10" xfId="244" applyFont="1" applyFill="1" applyBorder="1" applyAlignment="1" applyProtection="1">
      <alignment horizontal="center" vertical="center" wrapText="1"/>
      <protection/>
    </xf>
    <xf numFmtId="0" fontId="16" fillId="0" borderId="10" xfId="236" applyFont="1" applyFill="1" applyBorder="1" applyAlignment="1" applyProtection="1">
      <alignment horizontal="center" vertical="center" wrapText="1"/>
      <protection/>
    </xf>
    <xf numFmtId="0" fontId="16" fillId="42" borderId="20" xfId="236" applyFont="1" applyFill="1" applyBorder="1" applyAlignment="1" applyProtection="1">
      <alignment horizontal="center" vertical="center" wrapText="1"/>
      <protection/>
    </xf>
    <xf numFmtId="204" fontId="14" fillId="7" borderId="21" xfId="236" applyNumberFormat="1" applyFont="1" applyFill="1" applyBorder="1" applyAlignment="1" applyProtection="1">
      <alignment/>
      <protection locked="0"/>
    </xf>
    <xf numFmtId="204" fontId="14" fillId="7" borderId="22" xfId="236" applyNumberFormat="1" applyFont="1" applyFill="1" applyBorder="1" applyAlignment="1" applyProtection="1">
      <alignment/>
      <protection locked="0"/>
    </xf>
    <xf numFmtId="204" fontId="14" fillId="7" borderId="23" xfId="236" applyNumberFormat="1" applyFont="1" applyFill="1" applyBorder="1" applyAlignment="1" applyProtection="1">
      <alignment/>
      <protection locked="0"/>
    </xf>
    <xf numFmtId="204" fontId="14" fillId="7" borderId="24" xfId="236" applyNumberFormat="1" applyFont="1" applyFill="1" applyBorder="1" applyAlignment="1" applyProtection="1">
      <alignment/>
      <protection locked="0"/>
    </xf>
    <xf numFmtId="204" fontId="14" fillId="7" borderId="23" xfId="134" applyNumberFormat="1" applyFont="1" applyFill="1" applyBorder="1" applyAlignment="1" applyProtection="1">
      <alignment/>
      <protection locked="0"/>
    </xf>
    <xf numFmtId="204" fontId="14" fillId="7" borderId="24" xfId="134" applyNumberFormat="1" applyFont="1" applyFill="1" applyBorder="1" applyAlignment="1" applyProtection="1">
      <alignment/>
      <protection locked="0"/>
    </xf>
    <xf numFmtId="0" fontId="16" fillId="42" borderId="25" xfId="236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7" applyFont="1" applyFill="1" applyBorder="1" applyAlignment="1" applyProtection="1">
      <alignment horizontal="left" wrapText="1" indent="1"/>
      <protection/>
    </xf>
    <xf numFmtId="3" fontId="16" fillId="0" borderId="10" xfId="242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4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4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4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4" applyFont="1" applyFill="1">
      <alignment/>
      <protection/>
    </xf>
    <xf numFmtId="10" fontId="14" fillId="7" borderId="18" xfId="244" applyNumberFormat="1" applyFont="1" applyFill="1" applyBorder="1" applyAlignment="1" applyProtection="1">
      <alignment horizontal="center"/>
      <protection locked="0"/>
    </xf>
    <xf numFmtId="10" fontId="14" fillId="7" borderId="17" xfId="244" applyNumberFormat="1" applyFont="1" applyFill="1" applyBorder="1" applyAlignment="1" applyProtection="1">
      <alignment horizontal="center"/>
      <protection locked="0"/>
    </xf>
    <xf numFmtId="3" fontId="14" fillId="7" borderId="18" xfId="244" applyNumberFormat="1" applyFont="1" applyFill="1" applyBorder="1" applyAlignment="1" applyProtection="1">
      <alignment horizontal="right"/>
      <protection locked="0"/>
    </xf>
    <xf numFmtId="3" fontId="14" fillId="7" borderId="17" xfId="244" applyNumberFormat="1" applyFont="1" applyFill="1" applyBorder="1" applyAlignment="1" applyProtection="1">
      <alignment horizontal="right"/>
      <protection locked="0"/>
    </xf>
    <xf numFmtId="10" fontId="14" fillId="0" borderId="17" xfId="244" applyNumberFormat="1" applyFont="1" applyFill="1" applyBorder="1" applyAlignment="1" applyProtection="1">
      <alignment horizontal="center"/>
      <protection locked="0"/>
    </xf>
    <xf numFmtId="10" fontId="14" fillId="0" borderId="26" xfId="244" applyNumberFormat="1" applyFont="1" applyFill="1" applyBorder="1" applyAlignment="1" applyProtection="1">
      <alignment horizontal="center"/>
      <protection/>
    </xf>
    <xf numFmtId="10" fontId="14" fillId="0" borderId="17" xfId="244" applyNumberFormat="1" applyFont="1" applyFill="1" applyBorder="1" applyAlignment="1" applyProtection="1">
      <alignment horizontal="center"/>
      <protection/>
    </xf>
    <xf numFmtId="0" fontId="14" fillId="0" borderId="17" xfId="244" applyFont="1" applyFill="1" applyBorder="1" applyAlignment="1" applyProtection="1">
      <alignment horizontal="center"/>
      <protection locked="0"/>
    </xf>
    <xf numFmtId="0" fontId="16" fillId="0" borderId="0" xfId="244" applyFont="1" applyFill="1" applyBorder="1" applyAlignment="1" applyProtection="1">
      <alignment vertical="center" wrapText="1"/>
      <protection/>
    </xf>
    <xf numFmtId="3" fontId="14" fillId="7" borderId="18" xfId="244" applyNumberFormat="1" applyFont="1" applyFill="1" applyBorder="1" applyProtection="1">
      <alignment/>
      <protection locked="0"/>
    </xf>
    <xf numFmtId="10" fontId="14" fillId="7" borderId="18" xfId="244" applyNumberFormat="1" applyFont="1" applyFill="1" applyBorder="1" applyProtection="1">
      <alignment/>
      <protection locked="0"/>
    </xf>
    <xf numFmtId="10" fontId="14" fillId="7" borderId="17" xfId="244" applyNumberFormat="1" applyFont="1" applyFill="1" applyBorder="1" applyProtection="1">
      <alignment/>
      <protection locked="0"/>
    </xf>
    <xf numFmtId="3" fontId="14" fillId="7" borderId="10" xfId="244" applyNumberFormat="1" applyFont="1" applyFill="1" applyBorder="1" applyProtection="1">
      <alignment/>
      <protection locked="0"/>
    </xf>
    <xf numFmtId="0" fontId="20" fillId="4" borderId="0" xfId="244" applyFont="1" applyFill="1">
      <alignment/>
      <protection/>
    </xf>
    <xf numFmtId="0" fontId="14" fillId="4" borderId="0" xfId="244" applyFont="1" applyFill="1">
      <alignment/>
      <protection/>
    </xf>
    <xf numFmtId="0" fontId="14" fillId="4" borderId="0" xfId="244" applyFont="1" applyFill="1" applyProtection="1">
      <alignment/>
      <protection locked="0"/>
    </xf>
    <xf numFmtId="0" fontId="20" fillId="43" borderId="0" xfId="244" applyFont="1" applyFill="1">
      <alignment/>
      <protection/>
    </xf>
    <xf numFmtId="0" fontId="14" fillId="6" borderId="0" xfId="244" applyFont="1" applyFill="1">
      <alignment/>
      <protection/>
    </xf>
    <xf numFmtId="0" fontId="14" fillId="11" borderId="0" xfId="244" applyFont="1" applyFill="1">
      <alignment/>
      <protection/>
    </xf>
    <xf numFmtId="0" fontId="65" fillId="10" borderId="0" xfId="244" applyFont="1" applyFill="1">
      <alignment/>
      <protection/>
    </xf>
    <xf numFmtId="0" fontId="14" fillId="10" borderId="0" xfId="244" applyFont="1" applyFill="1">
      <alignment/>
      <protection/>
    </xf>
    <xf numFmtId="0" fontId="20" fillId="6" borderId="0" xfId="244" applyFont="1" applyFill="1">
      <alignment/>
      <protection/>
    </xf>
    <xf numFmtId="0" fontId="20" fillId="8" borderId="0" xfId="244" applyFont="1" applyFill="1">
      <alignment/>
      <protection/>
    </xf>
    <xf numFmtId="0" fontId="20" fillId="10" borderId="0" xfId="244" applyFont="1" applyFill="1">
      <alignment/>
      <protection/>
    </xf>
    <xf numFmtId="0" fontId="20" fillId="11" borderId="0" xfId="244" applyFont="1" applyFill="1">
      <alignment/>
      <protection/>
    </xf>
    <xf numFmtId="0" fontId="14" fillId="11" borderId="0" xfId="244" applyFont="1" applyFill="1" applyProtection="1">
      <alignment/>
      <protection locked="0"/>
    </xf>
    <xf numFmtId="0" fontId="14" fillId="10" borderId="0" xfId="244" applyFont="1" applyFill="1" applyBorder="1">
      <alignment/>
      <protection/>
    </xf>
    <xf numFmtId="0" fontId="14" fillId="8" borderId="0" xfId="244" applyFont="1" applyFill="1" applyBorder="1">
      <alignment/>
      <protection/>
    </xf>
    <xf numFmtId="0" fontId="14" fillId="8" borderId="0" xfId="238" applyFont="1" applyFill="1" applyBorder="1" applyAlignment="1">
      <alignment/>
      <protection/>
    </xf>
    <xf numFmtId="0" fontId="14" fillId="42" borderId="27" xfId="236" applyFont="1" applyFill="1" applyBorder="1" applyAlignment="1" applyProtection="1">
      <alignment horizontal="center" vertical="center" wrapText="1"/>
      <protection/>
    </xf>
    <xf numFmtId="0" fontId="14" fillId="42" borderId="27" xfId="243" applyFont="1" applyFill="1" applyBorder="1" applyAlignment="1">
      <alignment horizontal="center" vertical="justify"/>
      <protection/>
    </xf>
    <xf numFmtId="0" fontId="14" fillId="0" borderId="18" xfId="244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9" applyNumberFormat="1" applyFont="1" applyAlignment="1" applyProtection="1">
      <alignment horizontal="centerContinuous" vertical="top"/>
      <protection hidden="1"/>
    </xf>
    <xf numFmtId="0" fontId="14" fillId="0" borderId="0" xfId="134" applyNumberFormat="1" applyFont="1" applyAlignment="1" applyProtection="1">
      <alignment horizontal="centerContinuous"/>
      <protection hidden="1"/>
    </xf>
    <xf numFmtId="0" fontId="14" fillId="0" borderId="0" xfId="134" applyFont="1" applyProtection="1">
      <alignment/>
      <protection hidden="1"/>
    </xf>
    <xf numFmtId="0" fontId="14" fillId="0" borderId="0" xfId="240" applyNumberFormat="1" applyFont="1" applyBorder="1" applyAlignment="1" applyProtection="1">
      <alignment horizontal="centerContinuous" vertical="center"/>
      <protection hidden="1"/>
    </xf>
    <xf numFmtId="204" fontId="14" fillId="44" borderId="11" xfId="134" applyNumberFormat="1" applyFont="1" applyFill="1" applyBorder="1" applyAlignment="1" applyProtection="1">
      <alignment horizontal="right"/>
      <protection hidden="1"/>
    </xf>
    <xf numFmtId="204" fontId="14" fillId="44" borderId="28" xfId="134" applyNumberFormat="1" applyFont="1" applyFill="1" applyBorder="1" applyAlignment="1" applyProtection="1">
      <alignment horizontal="left"/>
      <protection hidden="1"/>
    </xf>
    <xf numFmtId="204" fontId="14" fillId="44" borderId="28" xfId="134" applyNumberFormat="1" applyFont="1" applyFill="1" applyBorder="1" applyAlignment="1" applyProtection="1">
      <alignment horizontal="right"/>
      <protection hidden="1"/>
    </xf>
    <xf numFmtId="204" fontId="14" fillId="0" borderId="15" xfId="134" applyNumberFormat="1" applyFont="1" applyFill="1" applyBorder="1" applyAlignment="1" applyProtection="1">
      <alignment horizontal="right"/>
      <protection hidden="1"/>
    </xf>
    <xf numFmtId="204" fontId="14" fillId="0" borderId="19" xfId="134" applyNumberFormat="1" applyFont="1" applyFill="1" applyBorder="1" applyAlignment="1" applyProtection="1">
      <alignment horizontal="left"/>
      <protection hidden="1"/>
    </xf>
    <xf numFmtId="204" fontId="14" fillId="0" borderId="19" xfId="134" applyNumberFormat="1" applyFont="1" applyFill="1" applyBorder="1" applyAlignment="1" applyProtection="1">
      <alignment horizontal="right"/>
      <protection hidden="1"/>
    </xf>
    <xf numFmtId="204" fontId="14" fillId="0" borderId="0" xfId="134" applyNumberFormat="1" applyFont="1" applyFill="1" applyBorder="1" applyAlignment="1" applyProtection="1">
      <alignment horizontal="right"/>
      <protection hidden="1"/>
    </xf>
    <xf numFmtId="0" fontId="14" fillId="0" borderId="15" xfId="134" applyFont="1" applyBorder="1" applyProtection="1">
      <alignment/>
      <protection hidden="1"/>
    </xf>
    <xf numFmtId="0" fontId="16" fillId="42" borderId="11" xfId="139" applyFont="1" applyFill="1" applyBorder="1" applyAlignment="1" applyProtection="1">
      <alignment horizontal="centerContinuous" vertical="center" wrapText="1"/>
      <protection hidden="1"/>
    </xf>
    <xf numFmtId="0" fontId="14" fillId="42" borderId="28" xfId="139" applyFont="1" applyFill="1" applyBorder="1" applyAlignment="1" applyProtection="1">
      <alignment horizontal="centerContinuous" vertical="center" wrapText="1"/>
      <protection hidden="1"/>
    </xf>
    <xf numFmtId="0" fontId="14" fillId="42" borderId="12" xfId="139" applyFont="1" applyFill="1" applyBorder="1" applyAlignment="1" applyProtection="1">
      <alignment horizontal="centerContinuous" vertical="center" wrapText="1"/>
      <protection hidden="1"/>
    </xf>
    <xf numFmtId="0" fontId="14" fillId="0" borderId="0" xfId="134" applyFont="1" applyBorder="1" applyProtection="1">
      <alignment/>
      <protection hidden="1"/>
    </xf>
    <xf numFmtId="3" fontId="14" fillId="0" borderId="0" xfId="134" applyNumberFormat="1" applyFont="1" applyBorder="1" applyProtection="1">
      <alignment/>
      <protection hidden="1"/>
    </xf>
    <xf numFmtId="3" fontId="14" fillId="0" borderId="16" xfId="134" applyNumberFormat="1" applyFont="1" applyBorder="1" applyProtection="1">
      <alignment/>
      <protection hidden="1"/>
    </xf>
    <xf numFmtId="0" fontId="16" fillId="0" borderId="13" xfId="134" applyFont="1" applyBorder="1" applyAlignment="1" applyProtection="1">
      <alignment horizontal="left"/>
      <protection hidden="1"/>
    </xf>
    <xf numFmtId="3" fontId="16" fillId="0" borderId="19" xfId="134" applyNumberFormat="1" applyFont="1" applyBorder="1" applyProtection="1">
      <alignment/>
      <protection hidden="1"/>
    </xf>
    <xf numFmtId="3" fontId="16" fillId="0" borderId="14" xfId="134" applyNumberFormat="1" applyFont="1" applyBorder="1" applyProtection="1">
      <alignment/>
      <protection hidden="1"/>
    </xf>
    <xf numFmtId="204" fontId="14" fillId="0" borderId="0" xfId="134" applyNumberFormat="1" applyFont="1" applyFill="1" applyBorder="1" applyAlignment="1" applyProtection="1">
      <alignment horizontal="left"/>
      <protection hidden="1"/>
    </xf>
    <xf numFmtId="0" fontId="16" fillId="42" borderId="12" xfId="139" applyFont="1" applyFill="1" applyBorder="1" applyAlignment="1" applyProtection="1">
      <alignment horizontal="centerContinuous" vertical="center" wrapText="1"/>
      <protection hidden="1"/>
    </xf>
    <xf numFmtId="3" fontId="16" fillId="0" borderId="16" xfId="134" applyNumberFormat="1" applyFont="1" applyBorder="1" applyProtection="1">
      <alignment/>
      <protection hidden="1"/>
    </xf>
    <xf numFmtId="0" fontId="14" fillId="0" borderId="25" xfId="134" applyFont="1" applyBorder="1" applyProtection="1">
      <alignment/>
      <protection hidden="1"/>
    </xf>
    <xf numFmtId="0" fontId="14" fillId="0" borderId="13" xfId="134" applyFont="1" applyBorder="1" applyProtection="1">
      <alignment/>
      <protection hidden="1"/>
    </xf>
    <xf numFmtId="3" fontId="14" fillId="0" borderId="19" xfId="134" applyNumberFormat="1" applyFont="1" applyBorder="1" applyProtection="1">
      <alignment/>
      <protection hidden="1"/>
    </xf>
    <xf numFmtId="0" fontId="16" fillId="0" borderId="0" xfId="134" applyFont="1" applyBorder="1" applyProtection="1">
      <alignment/>
      <protection hidden="1"/>
    </xf>
    <xf numFmtId="0" fontId="14" fillId="0" borderId="15" xfId="139" applyFont="1" applyFill="1" applyBorder="1" applyAlignment="1" applyProtection="1">
      <alignment horizontal="left" vertical="center"/>
      <protection hidden="1"/>
    </xf>
    <xf numFmtId="3" fontId="14" fillId="0" borderId="0" xfId="139" applyNumberFormat="1" applyFont="1" applyFill="1" applyBorder="1" applyAlignment="1" applyProtection="1">
      <alignment/>
      <protection hidden="1"/>
    </xf>
    <xf numFmtId="3" fontId="14" fillId="0" borderId="0" xfId="134" applyNumberFormat="1" applyFont="1" applyBorder="1" applyAlignment="1" applyProtection="1">
      <alignment/>
      <protection hidden="1"/>
    </xf>
    <xf numFmtId="3" fontId="16" fillId="0" borderId="16" xfId="134" applyNumberFormat="1" applyFont="1" applyBorder="1" applyAlignment="1" applyProtection="1">
      <alignment/>
      <protection hidden="1"/>
    </xf>
    <xf numFmtId="3" fontId="14" fillId="0" borderId="19" xfId="134" applyNumberFormat="1" applyFont="1" applyBorder="1" applyAlignment="1" applyProtection="1">
      <alignment/>
      <protection hidden="1"/>
    </xf>
    <xf numFmtId="3" fontId="16" fillId="0" borderId="14" xfId="134" applyNumberFormat="1" applyFont="1" applyBorder="1" applyAlignment="1" applyProtection="1">
      <alignment/>
      <protection hidden="1"/>
    </xf>
    <xf numFmtId="0" fontId="14" fillId="45" borderId="11" xfId="134" applyFont="1" applyFill="1" applyBorder="1" applyProtection="1">
      <alignment/>
      <protection hidden="1"/>
    </xf>
    <xf numFmtId="0" fontId="14" fillId="45" borderId="28" xfId="134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4" applyFont="1" applyBorder="1" applyAlignment="1" applyProtection="1">
      <alignment wrapText="1"/>
      <protection hidden="1"/>
    </xf>
    <xf numFmtId="3" fontId="16" fillId="0" borderId="0" xfId="134" applyNumberFormat="1" applyFont="1" applyBorder="1" applyAlignment="1" applyProtection="1">
      <alignment/>
      <protection hidden="1"/>
    </xf>
    <xf numFmtId="0" fontId="16" fillId="42" borderId="28" xfId="139" applyFont="1" applyFill="1" applyBorder="1" applyAlignment="1" applyProtection="1">
      <alignment horizontal="centerContinuous" vertical="center" wrapText="1"/>
      <protection hidden="1"/>
    </xf>
    <xf numFmtId="0" fontId="14" fillId="0" borderId="13" xfId="134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40" applyFont="1" applyFill="1" applyBorder="1" applyAlignment="1" applyProtection="1">
      <alignment horizontal="center" vertical="center" wrapText="1"/>
      <protection/>
    </xf>
    <xf numFmtId="0" fontId="16" fillId="41" borderId="10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4" fillId="0" borderId="10" xfId="239" applyFont="1" applyBorder="1" applyAlignment="1" applyProtection="1">
      <alignment horizontal="left" vertical="center" wrapText="1"/>
      <protection/>
    </xf>
    <xf numFmtId="0" fontId="16" fillId="0" borderId="10" xfId="237" applyFont="1" applyBorder="1" applyAlignment="1" applyProtection="1">
      <alignment horizontal="left" vertical="center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40" applyFont="1" applyFill="1" applyBorder="1" applyAlignment="1" applyProtection="1">
      <alignment horizontal="center" vertical="top" wrapText="1"/>
      <protection/>
    </xf>
    <xf numFmtId="0" fontId="16" fillId="43" borderId="10" xfId="240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40" applyFont="1" applyFill="1" applyBorder="1" applyAlignment="1" applyProtection="1">
      <alignment horizontal="center" vertical="center" wrapText="1"/>
      <protection/>
    </xf>
    <xf numFmtId="0" fontId="16" fillId="4" borderId="10" xfId="242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4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40" applyFont="1" applyFill="1" applyBorder="1" applyAlignment="1" applyProtection="1">
      <alignment horizontal="center" vertical="center" wrapText="1"/>
      <protection/>
    </xf>
    <xf numFmtId="0" fontId="16" fillId="6" borderId="10" xfId="242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4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40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40" applyFont="1" applyFill="1" applyBorder="1" applyAlignment="1" applyProtection="1">
      <alignment horizontal="left" vertical="center" wrapText="1"/>
      <protection/>
    </xf>
    <xf numFmtId="0" fontId="14" fillId="6" borderId="10" xfId="240" applyFont="1" applyFill="1" applyBorder="1" applyAlignment="1" applyProtection="1">
      <alignment horizontal="left" vertical="center" wrapText="1"/>
      <protection/>
    </xf>
    <xf numFmtId="0" fontId="16" fillId="6" borderId="10" xfId="243" applyFont="1" applyFill="1" applyBorder="1" applyAlignment="1" applyProtection="1">
      <alignment horizontal="left" vertical="justify" wrapText="1"/>
      <protection/>
    </xf>
    <xf numFmtId="0" fontId="14" fillId="6" borderId="10" xfId="243" applyFont="1" applyFill="1" applyBorder="1" applyAlignment="1" applyProtection="1">
      <alignment horizontal="left" vertical="justify" wrapTex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4" fillId="8" borderId="10" xfId="239" applyFont="1" applyFill="1" applyBorder="1" applyAlignment="1" applyProtection="1">
      <alignment horizontal="left" wrapText="1" indent="1"/>
      <protection/>
    </xf>
    <xf numFmtId="0" fontId="16" fillId="8" borderId="10" xfId="237" applyFont="1" applyFill="1" applyBorder="1" applyAlignment="1" applyProtection="1">
      <alignment horizontal="left" vertical="center"/>
      <protection/>
    </xf>
    <xf numFmtId="0" fontId="16" fillId="8" borderId="10" xfId="237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40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4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40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97" fontId="14" fillId="11" borderId="27" xfId="0" applyNumberFormat="1" applyFont="1" applyFill="1" applyBorder="1" applyAlignment="1">
      <alignment/>
    </xf>
    <xf numFmtId="0" fontId="14" fillId="11" borderId="27" xfId="240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6" applyNumberFormat="1" applyFont="1" applyFill="1" applyBorder="1" applyAlignment="1" applyProtection="1">
      <alignment/>
      <protection locked="0"/>
    </xf>
    <xf numFmtId="203" fontId="14" fillId="0" borderId="0" xfId="240" applyNumberFormat="1" applyFont="1" applyAlignment="1" applyProtection="1">
      <alignment horizontal="left" vertical="center" wrapText="1"/>
      <protection/>
    </xf>
    <xf numFmtId="0" fontId="14" fillId="0" borderId="0" xfId="240" applyFont="1" applyBorder="1" applyAlignment="1" applyProtection="1">
      <alignment horizontal="right" vertical="center"/>
      <protection/>
    </xf>
    <xf numFmtId="0" fontId="14" fillId="0" borderId="0" xfId="240" applyFont="1" applyBorder="1" applyAlignment="1" applyProtection="1">
      <alignment vertical="center"/>
      <protection/>
    </xf>
    <xf numFmtId="0" fontId="14" fillId="0" borderId="0" xfId="240" applyFont="1" applyBorder="1" applyAlignment="1" applyProtection="1">
      <alignment horizontal="left" vertical="center"/>
      <protection/>
    </xf>
    <xf numFmtId="0" fontId="14" fillId="0" borderId="10" xfId="240" applyFont="1" applyBorder="1" applyAlignment="1" applyProtection="1">
      <alignment horizontal="center" vertical="center" wrapText="1"/>
      <protection/>
    </xf>
    <xf numFmtId="49" fontId="14" fillId="0" borderId="10" xfId="24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40" applyFont="1" applyBorder="1" applyAlignment="1" applyProtection="1">
      <alignment horizontal="centerContinuous" vertical="center"/>
      <protection/>
    </xf>
    <xf numFmtId="0" fontId="4" fillId="0" borderId="0" xfId="240" applyFont="1" applyBorder="1" applyAlignment="1" applyProtection="1">
      <alignment horizontal="centerContinuous" vertical="center" wrapText="1"/>
      <protection/>
    </xf>
    <xf numFmtId="0" fontId="5" fillId="0" borderId="0" xfId="240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40" applyFont="1" applyBorder="1" applyAlignment="1" applyProtection="1">
      <alignment horizontal="centerContinuous" vertical="center" wrapText="1"/>
      <protection/>
    </xf>
    <xf numFmtId="0" fontId="5" fillId="0" borderId="0" xfId="24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40" applyFont="1" applyFill="1" applyAlignment="1" applyProtection="1">
      <alignment vertical="top"/>
      <protection/>
    </xf>
    <xf numFmtId="0" fontId="4" fillId="0" borderId="0" xfId="240" applyFont="1" applyBorder="1" applyAlignment="1" applyProtection="1">
      <alignment vertical="center" wrapText="1"/>
      <protection/>
    </xf>
    <xf numFmtId="0" fontId="5" fillId="0" borderId="0" xfId="240" applyFont="1" applyAlignment="1" applyProtection="1">
      <alignment vertical="center" wrapText="1"/>
      <protection/>
    </xf>
    <xf numFmtId="0" fontId="4" fillId="0" borderId="0" xfId="240" applyFont="1" applyBorder="1" applyAlignment="1" applyProtection="1">
      <alignment horizontal="right" vertical="center"/>
      <protection/>
    </xf>
    <xf numFmtId="203" fontId="4" fillId="0" borderId="0" xfId="240" applyNumberFormat="1" applyFont="1" applyAlignment="1" applyProtection="1">
      <alignment horizontal="left" vertical="center" wrapText="1"/>
      <protection/>
    </xf>
    <xf numFmtId="0" fontId="5" fillId="0" borderId="0" xfId="240" applyFont="1" applyBorder="1" applyAlignment="1" applyProtection="1">
      <alignment vertical="top" wrapText="1"/>
      <protection/>
    </xf>
    <xf numFmtId="0" fontId="4" fillId="0" borderId="0" xfId="240" applyFont="1" applyBorder="1" applyAlignment="1" applyProtection="1">
      <alignment vertical="center"/>
      <protection/>
    </xf>
    <xf numFmtId="0" fontId="4" fillId="0" borderId="0" xfId="240" applyFont="1" applyBorder="1" applyAlignment="1" applyProtection="1">
      <alignment horizontal="left" vertical="center"/>
      <protection/>
    </xf>
    <xf numFmtId="0" fontId="5" fillId="0" borderId="0" xfId="240" applyFont="1" applyFill="1" applyBorder="1" applyAlignment="1" applyProtection="1">
      <alignment vertical="top" wrapText="1"/>
      <protection/>
    </xf>
    <xf numFmtId="0" fontId="4" fillId="0" borderId="0" xfId="241" applyFont="1" applyFill="1" applyBorder="1" applyAlignment="1" applyProtection="1">
      <alignment horizontal="right" vertical="center" wrapText="1"/>
      <protection/>
    </xf>
    <xf numFmtId="0" fontId="9" fillId="0" borderId="0" xfId="242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7" applyFont="1" applyBorder="1" applyAlignment="1" applyProtection="1">
      <alignment horizontal="center"/>
      <protection/>
    </xf>
    <xf numFmtId="0" fontId="14" fillId="0" borderId="10" xfId="237" applyFont="1" applyFill="1" applyBorder="1" applyAlignment="1" applyProtection="1">
      <alignment horizontal="centerContinuous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203" fontId="14" fillId="0" borderId="0" xfId="24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9" applyNumberFormat="1" applyFont="1" applyBorder="1" applyAlignment="1">
      <alignment horizontal="left" vertical="top" wrapText="1"/>
      <protection/>
    </xf>
    <xf numFmtId="0" fontId="14" fillId="0" borderId="10" xfId="136" applyFont="1" applyBorder="1">
      <alignment/>
      <protection/>
    </xf>
    <xf numFmtId="0" fontId="14" fillId="0" borderId="10" xfId="136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3" applyFont="1" applyFill="1" applyBorder="1" applyAlignment="1" applyProtection="1">
      <alignment horizontal="left" vertical="center" wrapText="1"/>
      <protection/>
    </xf>
    <xf numFmtId="0" fontId="14" fillId="0" borderId="10" xfId="243" applyFont="1" applyFill="1" applyBorder="1" applyAlignment="1" applyProtection="1">
      <alignment horizontal="left" vertical="justify" wrapText="1"/>
      <protection/>
    </xf>
    <xf numFmtId="0" fontId="16" fillId="0" borderId="0" xfId="240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3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40" applyFont="1" applyFill="1" applyAlignment="1" applyProtection="1">
      <alignment horizontal="left" vertical="justify"/>
      <protection/>
    </xf>
    <xf numFmtId="0" fontId="16" fillId="0" borderId="18" xfId="243" applyFont="1" applyFill="1" applyBorder="1" applyAlignment="1" applyProtection="1">
      <alignment horizontal="center" vertical="center" wrapText="1"/>
      <protection/>
    </xf>
    <xf numFmtId="0" fontId="14" fillId="0" borderId="10" xfId="24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40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3" applyFont="1" applyFill="1" applyBorder="1" applyAlignment="1" applyProtection="1">
      <alignment horizontal="left" vertical="center" wrapText="1"/>
      <protection/>
    </xf>
    <xf numFmtId="0" fontId="14" fillId="11" borderId="10" xfId="243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4" applyFont="1" applyFill="1" applyBorder="1" applyAlignment="1" applyProtection="1">
      <alignment horizontal="center"/>
      <protection locked="0"/>
    </xf>
    <xf numFmtId="49" fontId="14" fillId="7" borderId="26" xfId="244" applyNumberFormat="1" applyFont="1" applyFill="1" applyBorder="1" applyAlignment="1" applyProtection="1">
      <alignment horizontal="center"/>
      <protection locked="0"/>
    </xf>
    <xf numFmtId="49" fontId="14" fillId="7" borderId="10" xfId="244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6" applyFont="1" applyFill="1" applyBorder="1" applyAlignment="1" applyProtection="1">
      <alignment horizontal="center" vertical="center" wrapText="1"/>
      <protection/>
    </xf>
    <xf numFmtId="204" fontId="14" fillId="7" borderId="10" xfId="236" applyNumberFormat="1" applyFont="1" applyFill="1" applyBorder="1" applyAlignment="1" applyProtection="1">
      <alignment/>
      <protection locked="0"/>
    </xf>
    <xf numFmtId="0" fontId="14" fillId="0" borderId="18" xfId="243" applyFont="1" applyFill="1" applyBorder="1" applyAlignment="1">
      <alignment horizontal="center" vertical="justify"/>
      <protection/>
    </xf>
    <xf numFmtId="0" fontId="16" fillId="0" borderId="20" xfId="236" applyFont="1" applyFill="1" applyBorder="1" applyAlignment="1" applyProtection="1">
      <alignment horizontal="center" vertical="center" wrapText="1"/>
      <protection/>
    </xf>
    <xf numFmtId="1" fontId="14" fillId="48" borderId="10" xfId="134" applyNumberFormat="1" applyFont="1" applyFill="1" applyBorder="1" applyProtection="1">
      <alignment/>
      <protection locked="0"/>
    </xf>
    <xf numFmtId="1" fontId="14" fillId="48" borderId="36" xfId="134" applyNumberFormat="1" applyFont="1" applyFill="1" applyBorder="1" applyProtection="1">
      <alignment/>
      <protection locked="0"/>
    </xf>
    <xf numFmtId="1" fontId="14" fillId="48" borderId="37" xfId="134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3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6" applyNumberFormat="1" applyFont="1" applyFill="1" applyBorder="1" applyAlignment="1" applyProtection="1">
      <alignment/>
      <protection locked="0"/>
    </xf>
    <xf numFmtId="209" fontId="14" fillId="7" borderId="24" xfId="236" applyNumberFormat="1" applyFont="1" applyFill="1" applyBorder="1" applyAlignment="1" applyProtection="1">
      <alignment/>
      <protection locked="0"/>
    </xf>
    <xf numFmtId="209" fontId="14" fillId="7" borderId="24" xfId="134" applyNumberFormat="1" applyFont="1" applyFill="1" applyBorder="1" applyAlignment="1" applyProtection="1">
      <alignment/>
      <protection locked="0"/>
    </xf>
    <xf numFmtId="211" fontId="14" fillId="7" borderId="10" xfId="236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3" applyNumberFormat="1" applyFont="1" applyFill="1" applyBorder="1" applyAlignment="1" applyProtection="1">
      <alignment horizontal="right" vertical="justify" wrapText="1"/>
      <protection/>
    </xf>
    <xf numFmtId="3" fontId="1" fillId="0" borderId="10" xfId="243" applyNumberFormat="1" applyFont="1" applyFill="1" applyBorder="1" applyAlignment="1" applyProtection="1">
      <alignment horizontal="right" vertical="justify"/>
      <protection/>
    </xf>
    <xf numFmtId="3" fontId="3" fillId="0" borderId="10" xfId="243" applyNumberFormat="1" applyFont="1" applyFill="1" applyBorder="1" applyAlignment="1" applyProtection="1">
      <alignment horizontal="right" vertical="justify"/>
      <protection/>
    </xf>
    <xf numFmtId="3" fontId="3" fillId="0" borderId="10" xfId="243" applyNumberFormat="1" applyFont="1" applyFill="1" applyBorder="1" applyAlignment="1" applyProtection="1">
      <alignment horizontal="right" vertical="center"/>
      <protection/>
    </xf>
    <xf numFmtId="3" fontId="1" fillId="0" borderId="10" xfId="243" applyNumberFormat="1" applyFont="1" applyFill="1" applyBorder="1" applyAlignment="1" applyProtection="1">
      <alignment horizontal="right" vertical="center"/>
      <protection/>
    </xf>
    <xf numFmtId="3" fontId="14" fillId="0" borderId="38" xfId="237" applyNumberFormat="1" applyFont="1" applyFill="1" applyBorder="1" applyAlignment="1" applyProtection="1">
      <alignment horizontal="right" vertical="center" wrapText="1"/>
      <protection/>
    </xf>
    <xf numFmtId="3" fontId="14" fillId="0" borderId="38" xfId="237" applyNumberFormat="1" applyFont="1" applyFill="1" applyBorder="1" applyAlignment="1" applyProtection="1">
      <alignment horizontal="center" vertical="center" wrapText="1"/>
      <protection/>
    </xf>
    <xf numFmtId="3" fontId="14" fillId="0" borderId="10" xfId="237" applyNumberFormat="1" applyFont="1" applyFill="1" applyBorder="1" applyAlignment="1" applyProtection="1">
      <alignment vertical="center" wrapText="1"/>
      <protection/>
    </xf>
    <xf numFmtId="10" fontId="14" fillId="0" borderId="18" xfId="244" applyNumberFormat="1" applyFont="1" applyFill="1" applyBorder="1" applyProtection="1">
      <alignment/>
      <protection/>
    </xf>
    <xf numFmtId="10" fontId="14" fillId="0" borderId="10" xfId="244" applyNumberFormat="1" applyFont="1" applyFill="1" applyBorder="1" applyProtection="1">
      <alignment/>
      <protection/>
    </xf>
    <xf numFmtId="0" fontId="14" fillId="11" borderId="18" xfId="244" applyFont="1" applyFill="1" applyBorder="1" applyAlignment="1" applyProtection="1">
      <alignment horizontal="center" vertical="center"/>
      <protection/>
    </xf>
    <xf numFmtId="0" fontId="14" fillId="11" borderId="17" xfId="244" applyFont="1" applyFill="1" applyBorder="1" applyProtection="1">
      <alignment/>
      <protection/>
    </xf>
    <xf numFmtId="0" fontId="14" fillId="0" borderId="0" xfId="244" applyFont="1" applyFill="1" applyBorder="1" applyProtection="1">
      <alignment/>
      <protection/>
    </xf>
    <xf numFmtId="0" fontId="14" fillId="0" borderId="0" xfId="244" applyFont="1" applyFill="1" applyBorder="1" applyAlignment="1" applyProtection="1">
      <alignment horizontal="center"/>
      <protection/>
    </xf>
    <xf numFmtId="3" fontId="14" fillId="0" borderId="0" xfId="244" applyNumberFormat="1" applyFont="1" applyFill="1" applyBorder="1" applyAlignment="1" applyProtection="1">
      <alignment horizontal="right"/>
      <protection/>
    </xf>
    <xf numFmtId="49" fontId="14" fillId="0" borderId="0" xfId="244" applyNumberFormat="1" applyFont="1" applyFill="1" applyBorder="1" applyAlignment="1" applyProtection="1">
      <alignment horizontal="center"/>
      <protection/>
    </xf>
    <xf numFmtId="200" fontId="14" fillId="0" borderId="0" xfId="244" applyNumberFormat="1" applyFont="1" applyFill="1" applyBorder="1" applyProtection="1">
      <alignment/>
      <protection/>
    </xf>
    <xf numFmtId="4" fontId="14" fillId="0" borderId="0" xfId="244" applyNumberFormat="1" applyFont="1" applyFill="1" applyBorder="1" applyProtection="1">
      <alignment/>
      <protection/>
    </xf>
    <xf numFmtId="3" fontId="14" fillId="0" borderId="0" xfId="244" applyNumberFormat="1" applyFont="1" applyFill="1" applyBorder="1" applyProtection="1">
      <alignment/>
      <protection/>
    </xf>
    <xf numFmtId="209" fontId="14" fillId="0" borderId="0" xfId="244" applyNumberFormat="1" applyFont="1" applyFill="1" applyBorder="1" applyProtection="1">
      <alignment/>
      <protection/>
    </xf>
    <xf numFmtId="4" fontId="14" fillId="0" borderId="0" xfId="244" applyNumberFormat="1" applyFont="1" applyFill="1" applyBorder="1" applyAlignment="1" applyProtection="1">
      <alignment horizontal="center"/>
      <protection/>
    </xf>
    <xf numFmtId="10" fontId="16" fillId="0" borderId="0" xfId="244" applyNumberFormat="1" applyFont="1" applyFill="1" applyBorder="1" applyProtection="1">
      <alignment/>
      <protection/>
    </xf>
    <xf numFmtId="10" fontId="16" fillId="0" borderId="17" xfId="244" applyNumberFormat="1" applyFont="1" applyFill="1" applyBorder="1" applyProtection="1">
      <alignment/>
      <protection/>
    </xf>
    <xf numFmtId="0" fontId="14" fillId="11" borderId="17" xfId="244" applyFont="1" applyFill="1" applyBorder="1" applyAlignment="1" applyProtection="1">
      <alignment horizontal="center"/>
      <protection/>
    </xf>
    <xf numFmtId="3" fontId="14" fillId="11" borderId="17" xfId="244" applyNumberFormat="1" applyFont="1" applyFill="1" applyBorder="1" applyAlignment="1" applyProtection="1">
      <alignment horizontal="right"/>
      <protection/>
    </xf>
    <xf numFmtId="49" fontId="14" fillId="11" borderId="17" xfId="244" applyNumberFormat="1" applyFont="1" applyFill="1" applyBorder="1" applyAlignment="1" applyProtection="1">
      <alignment horizontal="center"/>
      <protection/>
    </xf>
    <xf numFmtId="200" fontId="14" fillId="11" borderId="17" xfId="244" applyNumberFormat="1" applyFont="1" applyFill="1" applyBorder="1" applyProtection="1">
      <alignment/>
      <protection/>
    </xf>
    <xf numFmtId="4" fontId="14" fillId="11" borderId="17" xfId="244" applyNumberFormat="1" applyFont="1" applyFill="1" applyBorder="1" applyProtection="1">
      <alignment/>
      <protection/>
    </xf>
    <xf numFmtId="4" fontId="14" fillId="11" borderId="17" xfId="244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4" applyNumberFormat="1" applyFont="1" applyFill="1" applyBorder="1" applyProtection="1">
      <alignment/>
      <protection/>
    </xf>
    <xf numFmtId="10" fontId="14" fillId="11" borderId="17" xfId="244" applyNumberFormat="1" applyFont="1" applyFill="1" applyBorder="1" applyProtection="1">
      <alignment/>
      <protection/>
    </xf>
    <xf numFmtId="4" fontId="16" fillId="0" borderId="0" xfId="244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3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3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3" applyFont="1" applyFill="1" applyBorder="1" applyAlignment="1" applyProtection="1">
      <alignment horizontal="center" vertical="center" wrapText="1"/>
      <protection/>
    </xf>
    <xf numFmtId="0" fontId="1" fillId="0" borderId="25" xfId="243" applyFont="1" applyFill="1" applyBorder="1" applyAlignment="1" applyProtection="1">
      <alignment horizontal="center" vertical="center" wrapText="1"/>
      <protection/>
    </xf>
    <xf numFmtId="0" fontId="1" fillId="0" borderId="41" xfId="243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40" applyFont="1" applyBorder="1" applyAlignment="1" applyProtection="1">
      <alignment horizontal="center" vertical="center"/>
      <protection hidden="1"/>
    </xf>
    <xf numFmtId="0" fontId="16" fillId="0" borderId="0" xfId="240" applyFont="1" applyBorder="1" applyAlignment="1" applyProtection="1">
      <alignment horizontal="center" vertical="center" wrapText="1"/>
      <protection hidden="1"/>
    </xf>
    <xf numFmtId="0" fontId="16" fillId="0" borderId="18" xfId="237" applyFont="1" applyBorder="1" applyAlignment="1" applyProtection="1">
      <alignment horizontal="center" vertical="center" wrapText="1"/>
      <protection/>
    </xf>
    <xf numFmtId="0" fontId="16" fillId="0" borderId="38" xfId="237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8" xfId="237" applyFont="1" applyFill="1" applyBorder="1" applyAlignment="1" applyProtection="1">
      <alignment horizontal="center" vertical="center" wrapText="1"/>
      <protection/>
    </xf>
    <xf numFmtId="0" fontId="16" fillId="0" borderId="38" xfId="237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6" applyFont="1" applyFill="1" applyBorder="1" applyAlignment="1" applyProtection="1">
      <alignment horizontal="center" vertical="center" wrapText="1"/>
      <protection/>
    </xf>
    <xf numFmtId="0" fontId="16" fillId="0" borderId="39" xfId="236" applyFont="1" applyFill="1" applyBorder="1" applyAlignment="1" applyProtection="1">
      <alignment horizontal="center" vertical="center"/>
      <protection/>
    </xf>
    <xf numFmtId="0" fontId="16" fillId="0" borderId="40" xfId="236" applyFont="1" applyFill="1" applyBorder="1" applyAlignment="1" applyProtection="1">
      <alignment horizontal="center" vertical="center"/>
      <protection/>
    </xf>
    <xf numFmtId="0" fontId="16" fillId="0" borderId="41" xfId="236" applyFont="1" applyFill="1" applyBorder="1" applyAlignment="1" applyProtection="1">
      <alignment horizontal="center" vertical="center"/>
      <protection/>
    </xf>
    <xf numFmtId="0" fontId="14" fillId="0" borderId="18" xfId="236" applyFont="1" applyFill="1" applyBorder="1" applyAlignment="1" applyProtection="1">
      <alignment horizontal="center" vertical="center" wrapText="1"/>
      <protection/>
    </xf>
    <xf numFmtId="0" fontId="14" fillId="0" borderId="38" xfId="236" applyFont="1" applyFill="1" applyBorder="1" applyAlignment="1" applyProtection="1">
      <alignment horizontal="center" vertical="center" wrapText="1"/>
      <protection/>
    </xf>
    <xf numFmtId="0" fontId="16" fillId="0" borderId="39" xfId="244" applyFont="1" applyFill="1" applyBorder="1" applyAlignment="1" applyProtection="1">
      <alignment horizontal="center" vertical="center"/>
      <protection/>
    </xf>
    <xf numFmtId="0" fontId="16" fillId="0" borderId="40" xfId="244" applyFont="1" applyFill="1" applyBorder="1" applyAlignment="1" applyProtection="1">
      <alignment horizontal="center" vertical="center"/>
      <protection/>
    </xf>
    <xf numFmtId="0" fontId="16" fillId="0" borderId="41" xfId="244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4" applyFont="1" applyFill="1" applyBorder="1" applyAlignment="1" applyProtection="1">
      <alignment horizontal="center" vertical="center" textRotation="90"/>
      <protection/>
    </xf>
    <xf numFmtId="0" fontId="14" fillId="0" borderId="38" xfId="244" applyFont="1" applyFill="1" applyBorder="1" applyAlignment="1" applyProtection="1">
      <alignment horizontal="center" vertical="center" textRotation="90"/>
      <protection/>
    </xf>
    <xf numFmtId="0" fontId="16" fillId="0" borderId="0" xfId="244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40" applyFont="1" applyBorder="1" applyAlignment="1" applyProtection="1">
      <alignment horizontal="left" vertical="center" indent="31"/>
      <protection hidden="1"/>
    </xf>
    <xf numFmtId="0" fontId="16" fillId="0" borderId="0" xfId="240" applyFont="1" applyBorder="1" applyAlignment="1" applyProtection="1">
      <alignment horizontal="left" vertical="center" indent="28"/>
      <protection hidden="1"/>
    </xf>
    <xf numFmtId="0" fontId="16" fillId="42" borderId="20" xfId="236" applyFont="1" applyFill="1" applyBorder="1" applyAlignment="1" applyProtection="1">
      <alignment horizontal="center" vertical="center" textRotation="90" wrapText="1"/>
      <protection/>
    </xf>
    <xf numFmtId="0" fontId="16" fillId="42" borderId="38" xfId="236" applyFont="1" applyFill="1" applyBorder="1" applyAlignment="1" applyProtection="1">
      <alignment horizontal="center" vertical="center" textRotation="90" wrapText="1"/>
      <protection/>
    </xf>
    <xf numFmtId="0" fontId="16" fillId="42" borderId="20" xfId="236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6" applyFont="1" applyFill="1" applyBorder="1" applyAlignment="1" applyProtection="1">
      <alignment horizontal="center" vertical="center" wrapText="1"/>
      <protection/>
    </xf>
    <xf numFmtId="0" fontId="16" fillId="42" borderId="13" xfId="236" applyFont="1" applyFill="1" applyBorder="1" applyAlignment="1" applyProtection="1">
      <alignment horizontal="center" vertical="center" wrapText="1"/>
      <protection/>
    </xf>
    <xf numFmtId="0" fontId="16" fillId="42" borderId="38" xfId="236" applyFont="1" applyFill="1" applyBorder="1" applyAlignment="1" applyProtection="1">
      <alignment horizontal="center" vertical="center" wrapText="1"/>
      <protection/>
    </xf>
    <xf numFmtId="0" fontId="16" fillId="0" borderId="0" xfId="240" applyFont="1" applyBorder="1" applyAlignment="1" applyProtection="1">
      <alignment horizontal="center" vertical="center"/>
      <protection/>
    </xf>
  </cellXfs>
  <cellStyles count="465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2 2" xfId="107"/>
    <cellStyle name="Currency 3" xfId="108"/>
    <cellStyle name="Explanatory Text" xfId="109"/>
    <cellStyle name="Followed Hyperlink" xfId="110"/>
    <cellStyle name="Good" xfId="111"/>
    <cellStyle name="Heading 1" xfId="112"/>
    <cellStyle name="Heading 2" xfId="113"/>
    <cellStyle name="Heading 3" xfId="114"/>
    <cellStyle name="Heading 4" xfId="115"/>
    <cellStyle name="Hyperlink" xfId="116"/>
    <cellStyle name="Input" xfId="117"/>
    <cellStyle name="Linked Cell" xfId="118"/>
    <cellStyle name="Milliers [0]_3A_NumeratorReport_Option1_040611" xfId="119"/>
    <cellStyle name="Milliers_3A_NumeratorReport_Option1_040611" xfId="120"/>
    <cellStyle name="Monétaire [0]_3A_NumeratorReport_Option1_040611" xfId="121"/>
    <cellStyle name="Monétaire_3A_NumeratorReport_Option1_040611" xfId="122"/>
    <cellStyle name="Neutral" xfId="123"/>
    <cellStyle name="Normal 10" xfId="124"/>
    <cellStyle name="Normal 10 2" xfId="125"/>
    <cellStyle name="Normal 11" xfId="126"/>
    <cellStyle name="Normal 11 2" xfId="127"/>
    <cellStyle name="Normal 12" xfId="128"/>
    <cellStyle name="Normal 12 2" xfId="129"/>
    <cellStyle name="Normal 13" xfId="130"/>
    <cellStyle name="Normal 13 2" xfId="131"/>
    <cellStyle name="Normal 14" xfId="132"/>
    <cellStyle name="Normal 14 2" xfId="133"/>
    <cellStyle name="Normal 15" xfId="134"/>
    <cellStyle name="Normal 15 2" xfId="135"/>
    <cellStyle name="Normal 16" xfId="136"/>
    <cellStyle name="Normal 17 2" xfId="137"/>
    <cellStyle name="Normal 18 2" xfId="138"/>
    <cellStyle name="Normal 2" xfId="139"/>
    <cellStyle name="Normal 2 10" xfId="140"/>
    <cellStyle name="Normal 2 2" xfId="141"/>
    <cellStyle name="Normal 2 2 2" xfId="142"/>
    <cellStyle name="Normal 2 3" xfId="143"/>
    <cellStyle name="Normal 2 3 2" xfId="144"/>
    <cellStyle name="Normal 2 4" xfId="145"/>
    <cellStyle name="Normal 2 4 2" xfId="146"/>
    <cellStyle name="Normal 2 5" xfId="147"/>
    <cellStyle name="Normal 2 5 2" xfId="148"/>
    <cellStyle name="Normal 2 6" xfId="149"/>
    <cellStyle name="Normal 2 6 2" xfId="150"/>
    <cellStyle name="Normal 2 7" xfId="151"/>
    <cellStyle name="Normal 2 7 2" xfId="152"/>
    <cellStyle name="Normal 2 8" xfId="153"/>
    <cellStyle name="Normal 2 8 2" xfId="154"/>
    <cellStyle name="Normal 2 9" xfId="155"/>
    <cellStyle name="Normal 2 9 2" xfId="156"/>
    <cellStyle name="Normal 3" xfId="157"/>
    <cellStyle name="Normal 3 10" xfId="158"/>
    <cellStyle name="Normal 3 2" xfId="159"/>
    <cellStyle name="Normal 3 2 2" xfId="160"/>
    <cellStyle name="Normal 3 3" xfId="161"/>
    <cellStyle name="Normal 3 3 2" xfId="162"/>
    <cellStyle name="Normal 3 4" xfId="163"/>
    <cellStyle name="Normal 3 4 2" xfId="164"/>
    <cellStyle name="Normal 3 5" xfId="165"/>
    <cellStyle name="Normal 3 5 2" xfId="166"/>
    <cellStyle name="Normal 3 6" xfId="167"/>
    <cellStyle name="Normal 3 6 2" xfId="168"/>
    <cellStyle name="Normal 3 7" xfId="169"/>
    <cellStyle name="Normal 3 7 2" xfId="170"/>
    <cellStyle name="Normal 3 8" xfId="171"/>
    <cellStyle name="Normal 3 8 2" xfId="172"/>
    <cellStyle name="Normal 3 9" xfId="173"/>
    <cellStyle name="Normal 3 9 2" xfId="174"/>
    <cellStyle name="Normal 4" xfId="175"/>
    <cellStyle name="Normal 4 2" xfId="176"/>
    <cellStyle name="Normal 4 3" xfId="177"/>
    <cellStyle name="Normal 4 4" xfId="178"/>
    <cellStyle name="Normal 4 5" xfId="179"/>
    <cellStyle name="Normal 4 6" xfId="180"/>
    <cellStyle name="Normal 4 7" xfId="181"/>
    <cellStyle name="Normal 4 8" xfId="182"/>
    <cellStyle name="Normal 4 9" xfId="183"/>
    <cellStyle name="Normal 5" xfId="184"/>
    <cellStyle name="Normal 5 2" xfId="185"/>
    <cellStyle name="Normal 5 2 2" xfId="186"/>
    <cellStyle name="Normal 5 3" xfId="187"/>
    <cellStyle name="Normal 5 3 2" xfId="188"/>
    <cellStyle name="Normal 5 4" xfId="189"/>
    <cellStyle name="Normal 5 4 2" xfId="190"/>
    <cellStyle name="Normal 5 5" xfId="191"/>
    <cellStyle name="Normal 5 5 2" xfId="192"/>
    <cellStyle name="Normal 5 6" xfId="193"/>
    <cellStyle name="Normal 5 6 2" xfId="194"/>
    <cellStyle name="Normal 5 7" xfId="195"/>
    <cellStyle name="Normal 5 7 2" xfId="196"/>
    <cellStyle name="Normal 5 8" xfId="197"/>
    <cellStyle name="Normal 5 8 2" xfId="198"/>
    <cellStyle name="Normal 5 9" xfId="199"/>
    <cellStyle name="Normal 6" xfId="200"/>
    <cellStyle name="Normal 6 2" xfId="201"/>
    <cellStyle name="Normal 6 2 2" xfId="202"/>
    <cellStyle name="Normal 6 3" xfId="203"/>
    <cellStyle name="Normal 6 3 2" xfId="204"/>
    <cellStyle name="Normal 6 4" xfId="205"/>
    <cellStyle name="Normal 6 4 2" xfId="206"/>
    <cellStyle name="Normal 6 5" xfId="207"/>
    <cellStyle name="Normal 6 5 2" xfId="208"/>
    <cellStyle name="Normal 6 6" xfId="209"/>
    <cellStyle name="Normal 6 6 2" xfId="210"/>
    <cellStyle name="Normal 6 7" xfId="211"/>
    <cellStyle name="Normal 6 7 2" xfId="212"/>
    <cellStyle name="Normal 6 8" xfId="213"/>
    <cellStyle name="Normal 6 8 2" xfId="214"/>
    <cellStyle name="Normal 6 9" xfId="215"/>
    <cellStyle name="Normal 7" xfId="216"/>
    <cellStyle name="Normal 7 2" xfId="217"/>
    <cellStyle name="Normal 7 2 2" xfId="218"/>
    <cellStyle name="Normal 7 3" xfId="219"/>
    <cellStyle name="Normal 7 3 2" xfId="220"/>
    <cellStyle name="Normal 7 4" xfId="221"/>
    <cellStyle name="Normal 7 4 2" xfId="222"/>
    <cellStyle name="Normal 7 5" xfId="223"/>
    <cellStyle name="Normal 7 5 2" xfId="224"/>
    <cellStyle name="Normal 7 6" xfId="225"/>
    <cellStyle name="Normal 7 6 2" xfId="226"/>
    <cellStyle name="Normal 7 7" xfId="227"/>
    <cellStyle name="Normal 7 7 2" xfId="228"/>
    <cellStyle name="Normal 7 8" xfId="229"/>
    <cellStyle name="Normal 7 8 2" xfId="230"/>
    <cellStyle name="Normal 7 9" xfId="231"/>
    <cellStyle name="Normal 8" xfId="232"/>
    <cellStyle name="Normal 8 2" xfId="233"/>
    <cellStyle name="Normal 9" xfId="234"/>
    <cellStyle name="Normal 9 2" xfId="235"/>
    <cellStyle name="Normal_13.02.07" xfId="236"/>
    <cellStyle name="Normal_El.7.2" xfId="237"/>
    <cellStyle name="Normal_Sheet1_Справка № 1 Търговски портфейл" xfId="238"/>
    <cellStyle name="Normal_Spravki_kod" xfId="239"/>
    <cellStyle name="Normal_Баланс" xfId="240"/>
    <cellStyle name="Normal_Отч.парич.поток" xfId="241"/>
    <cellStyle name="Normal_Отч.прих-разх" xfId="242"/>
    <cellStyle name="Normal_Отч.собств.кап." xfId="243"/>
    <cellStyle name="Normal_Справка № 1 Търговски портфейл" xfId="244"/>
    <cellStyle name="Normal_Финансов отчет" xfId="245"/>
    <cellStyle name="Note" xfId="246"/>
    <cellStyle name="Note 10" xfId="247"/>
    <cellStyle name="Note 10 2" xfId="248"/>
    <cellStyle name="Note 11" xfId="249"/>
    <cellStyle name="Note 11 2" xfId="250"/>
    <cellStyle name="Note 12" xfId="251"/>
    <cellStyle name="Note 12 2" xfId="252"/>
    <cellStyle name="Note 13" xfId="253"/>
    <cellStyle name="Note 13 2" xfId="254"/>
    <cellStyle name="Note 14" xfId="255"/>
    <cellStyle name="Note 14 2" xfId="256"/>
    <cellStyle name="Note 15" xfId="257"/>
    <cellStyle name="Note 15 2" xfId="258"/>
    <cellStyle name="Note 16 2" xfId="259"/>
    <cellStyle name="Note 17 2" xfId="260"/>
    <cellStyle name="Note 2" xfId="261"/>
    <cellStyle name="Note 2 10" xfId="262"/>
    <cellStyle name="Note 2 10 2" xfId="263"/>
    <cellStyle name="Note 2 11" xfId="264"/>
    <cellStyle name="Note 2 11 2" xfId="265"/>
    <cellStyle name="Note 2 12" xfId="266"/>
    <cellStyle name="Note 2 2" xfId="267"/>
    <cellStyle name="Note 2 2 2" xfId="268"/>
    <cellStyle name="Note 2 3" xfId="269"/>
    <cellStyle name="Note 2 3 2" xfId="270"/>
    <cellStyle name="Note 2 4" xfId="271"/>
    <cellStyle name="Note 2 4 2" xfId="272"/>
    <cellStyle name="Note 2 5" xfId="273"/>
    <cellStyle name="Note 2 5 2" xfId="274"/>
    <cellStyle name="Note 2 6" xfId="275"/>
    <cellStyle name="Note 2 6 2" xfId="276"/>
    <cellStyle name="Note 2 7" xfId="277"/>
    <cellStyle name="Note 2 7 2" xfId="278"/>
    <cellStyle name="Note 2 8" xfId="279"/>
    <cellStyle name="Note 2 8 2" xfId="280"/>
    <cellStyle name="Note 2 9" xfId="281"/>
    <cellStyle name="Note 2 9 2" xfId="282"/>
    <cellStyle name="Note 3" xfId="283"/>
    <cellStyle name="Note 3 2" xfId="284"/>
    <cellStyle name="Note 4" xfId="285"/>
    <cellStyle name="Note 4 10" xfId="286"/>
    <cellStyle name="Note 4 2" xfId="287"/>
    <cellStyle name="Note 4 2 2" xfId="288"/>
    <cellStyle name="Note 4 3" xfId="289"/>
    <cellStyle name="Note 4 3 2" xfId="290"/>
    <cellStyle name="Note 4 4" xfId="291"/>
    <cellStyle name="Note 4 4 2" xfId="292"/>
    <cellStyle name="Note 4 5" xfId="293"/>
    <cellStyle name="Note 4 5 2" xfId="294"/>
    <cellStyle name="Note 4 6" xfId="295"/>
    <cellStyle name="Note 4 6 2" xfId="296"/>
    <cellStyle name="Note 4 7" xfId="297"/>
    <cellStyle name="Note 4 7 2" xfId="298"/>
    <cellStyle name="Note 4 8" xfId="299"/>
    <cellStyle name="Note 4 8 2" xfId="300"/>
    <cellStyle name="Note 4 9" xfId="301"/>
    <cellStyle name="Note 4 9 2" xfId="302"/>
    <cellStyle name="Note 5" xfId="303"/>
    <cellStyle name="Note 5 10" xfId="304"/>
    <cellStyle name="Note 5 2" xfId="305"/>
    <cellStyle name="Note 5 2 2" xfId="306"/>
    <cellStyle name="Note 5 3" xfId="307"/>
    <cellStyle name="Note 5 3 2" xfId="308"/>
    <cellStyle name="Note 5 4" xfId="309"/>
    <cellStyle name="Note 5 4 2" xfId="310"/>
    <cellStyle name="Note 5 5" xfId="311"/>
    <cellStyle name="Note 5 5 2" xfId="312"/>
    <cellStyle name="Note 5 6" xfId="313"/>
    <cellStyle name="Note 5 6 2" xfId="314"/>
    <cellStyle name="Note 5 7" xfId="315"/>
    <cellStyle name="Note 5 7 2" xfId="316"/>
    <cellStyle name="Note 5 8" xfId="317"/>
    <cellStyle name="Note 5 8 2" xfId="318"/>
    <cellStyle name="Note 5 9" xfId="319"/>
    <cellStyle name="Note 5 9 2" xfId="320"/>
    <cellStyle name="Note 6" xfId="321"/>
    <cellStyle name="Note 6 2" xfId="322"/>
    <cellStyle name="Note 6 2 2" xfId="323"/>
    <cellStyle name="Note 6 3" xfId="324"/>
    <cellStyle name="Note 6 3 2" xfId="325"/>
    <cellStyle name="Note 6 4" xfId="326"/>
    <cellStyle name="Note 6 4 2" xfId="327"/>
    <cellStyle name="Note 6 5" xfId="328"/>
    <cellStyle name="Note 6 5 2" xfId="329"/>
    <cellStyle name="Note 6 6" xfId="330"/>
    <cellStyle name="Note 6 6 2" xfId="331"/>
    <cellStyle name="Note 6 7" xfId="332"/>
    <cellStyle name="Note 6 7 2" xfId="333"/>
    <cellStyle name="Note 6 8" xfId="334"/>
    <cellStyle name="Note 6 8 2" xfId="335"/>
    <cellStyle name="Note 6 9" xfId="336"/>
    <cellStyle name="Note 7" xfId="337"/>
    <cellStyle name="Note 7 2" xfId="338"/>
    <cellStyle name="Note 7 2 2" xfId="339"/>
    <cellStyle name="Note 7 3" xfId="340"/>
    <cellStyle name="Note 7 3 2" xfId="341"/>
    <cellStyle name="Note 7 4" xfId="342"/>
    <cellStyle name="Note 7 4 2" xfId="343"/>
    <cellStyle name="Note 7 5" xfId="344"/>
    <cellStyle name="Note 7 5 2" xfId="345"/>
    <cellStyle name="Note 7 6" xfId="346"/>
    <cellStyle name="Note 7 6 2" xfId="347"/>
    <cellStyle name="Note 7 7" xfId="348"/>
    <cellStyle name="Note 7 7 2" xfId="349"/>
    <cellStyle name="Note 7 8" xfId="350"/>
    <cellStyle name="Note 7 8 2" xfId="351"/>
    <cellStyle name="Note 7 9" xfId="352"/>
    <cellStyle name="Note 8" xfId="353"/>
    <cellStyle name="Note 8 2" xfId="354"/>
    <cellStyle name="Note 8 2 2" xfId="355"/>
    <cellStyle name="Note 8 3" xfId="356"/>
    <cellStyle name="Note 8 3 2" xfId="357"/>
    <cellStyle name="Note 8 4" xfId="358"/>
    <cellStyle name="Note 8 4 2" xfId="359"/>
    <cellStyle name="Note 8 5" xfId="360"/>
    <cellStyle name="Note 8 5 2" xfId="361"/>
    <cellStyle name="Note 8 6" xfId="362"/>
    <cellStyle name="Note 8 6 2" xfId="363"/>
    <cellStyle name="Note 8 7" xfId="364"/>
    <cellStyle name="Note 8 7 2" xfId="365"/>
    <cellStyle name="Note 8 8" xfId="366"/>
    <cellStyle name="Note 8 8 2" xfId="367"/>
    <cellStyle name="Note 8 9" xfId="368"/>
    <cellStyle name="Note 9" xfId="369"/>
    <cellStyle name="Note 9 2" xfId="370"/>
    <cellStyle name="Output" xfId="371"/>
    <cellStyle name="Percent" xfId="372"/>
    <cellStyle name="Percent 10" xfId="373"/>
    <cellStyle name="Percent 10 2" xfId="374"/>
    <cellStyle name="Percent 11" xfId="375"/>
    <cellStyle name="Percent 11 2" xfId="376"/>
    <cellStyle name="Percent 12" xfId="377"/>
    <cellStyle name="Percent 12 2" xfId="378"/>
    <cellStyle name="Percent 13" xfId="379"/>
    <cellStyle name="Percent 13 2" xfId="380"/>
    <cellStyle name="Percent 14" xfId="381"/>
    <cellStyle name="Percent 14 2" xfId="382"/>
    <cellStyle name="Percent 2" xfId="383"/>
    <cellStyle name="Percent 2 10" xfId="384"/>
    <cellStyle name="Percent 2 10 2" xfId="385"/>
    <cellStyle name="Percent 2 11" xfId="386"/>
    <cellStyle name="Percent 2 11 2" xfId="387"/>
    <cellStyle name="Percent 2 2" xfId="388"/>
    <cellStyle name="Percent 2 2 2" xfId="389"/>
    <cellStyle name="Percent 2 3" xfId="390"/>
    <cellStyle name="Percent 2 3 2" xfId="391"/>
    <cellStyle name="Percent 2 4" xfId="392"/>
    <cellStyle name="Percent 2 4 2" xfId="393"/>
    <cellStyle name="Percent 2 5" xfId="394"/>
    <cellStyle name="Percent 2 5 2" xfId="395"/>
    <cellStyle name="Percent 2 6" xfId="396"/>
    <cellStyle name="Percent 2 6 2" xfId="397"/>
    <cellStyle name="Percent 2 7" xfId="398"/>
    <cellStyle name="Percent 2 7 2" xfId="399"/>
    <cellStyle name="Percent 2 8" xfId="400"/>
    <cellStyle name="Percent 2 8 2" xfId="401"/>
    <cellStyle name="Percent 2 9" xfId="402"/>
    <cellStyle name="Percent 2 9 2" xfId="403"/>
    <cellStyle name="Percent 3" xfId="404"/>
    <cellStyle name="Percent 3 2" xfId="405"/>
    <cellStyle name="Percent 4" xfId="406"/>
    <cellStyle name="Percent 4 10" xfId="407"/>
    <cellStyle name="Percent 4 2" xfId="408"/>
    <cellStyle name="Percent 4 2 2" xfId="409"/>
    <cellStyle name="Percent 4 3" xfId="410"/>
    <cellStyle name="Percent 4 3 2" xfId="411"/>
    <cellStyle name="Percent 4 4" xfId="412"/>
    <cellStyle name="Percent 4 4 2" xfId="413"/>
    <cellStyle name="Percent 4 5" xfId="414"/>
    <cellStyle name="Percent 4 5 2" xfId="415"/>
    <cellStyle name="Percent 4 6" xfId="416"/>
    <cellStyle name="Percent 4 6 2" xfId="417"/>
    <cellStyle name="Percent 4 7" xfId="418"/>
    <cellStyle name="Percent 4 7 2" xfId="419"/>
    <cellStyle name="Percent 4 8" xfId="420"/>
    <cellStyle name="Percent 4 8 2" xfId="421"/>
    <cellStyle name="Percent 4 9" xfId="422"/>
    <cellStyle name="Percent 4 9 2" xfId="423"/>
    <cellStyle name="Percent 5" xfId="424"/>
    <cellStyle name="Percent 5 2" xfId="425"/>
    <cellStyle name="Percent 5 2 2" xfId="426"/>
    <cellStyle name="Percent 5 3" xfId="427"/>
    <cellStyle name="Percent 5 3 2" xfId="428"/>
    <cellStyle name="Percent 5 4" xfId="429"/>
    <cellStyle name="Percent 5 4 2" xfId="430"/>
    <cellStyle name="Percent 5 5" xfId="431"/>
    <cellStyle name="Percent 5 5 2" xfId="432"/>
    <cellStyle name="Percent 5 6" xfId="433"/>
    <cellStyle name="Percent 5 6 2" xfId="434"/>
    <cellStyle name="Percent 5 7" xfId="435"/>
    <cellStyle name="Percent 5 7 2" xfId="436"/>
    <cellStyle name="Percent 5 8" xfId="437"/>
    <cellStyle name="Percent 5 8 2" xfId="438"/>
    <cellStyle name="Percent 5 9" xfId="439"/>
    <cellStyle name="Percent 6" xfId="440"/>
    <cellStyle name="Percent 6 2" xfId="441"/>
    <cellStyle name="Percent 6 2 2" xfId="442"/>
    <cellStyle name="Percent 6 3" xfId="443"/>
    <cellStyle name="Percent 6 3 2" xfId="444"/>
    <cellStyle name="Percent 6 4" xfId="445"/>
    <cellStyle name="Percent 6 4 2" xfId="446"/>
    <cellStyle name="Percent 6 5" xfId="447"/>
    <cellStyle name="Percent 6 5 2" xfId="448"/>
    <cellStyle name="Percent 6 6" xfId="449"/>
    <cellStyle name="Percent 6 6 2" xfId="450"/>
    <cellStyle name="Percent 6 7" xfId="451"/>
    <cellStyle name="Percent 6 7 2" xfId="452"/>
    <cellStyle name="Percent 6 8" xfId="453"/>
    <cellStyle name="Percent 6 8 2" xfId="454"/>
    <cellStyle name="Percent 6 9" xfId="455"/>
    <cellStyle name="Percent 7" xfId="456"/>
    <cellStyle name="Percent 7 2" xfId="457"/>
    <cellStyle name="Percent 7 2 2" xfId="458"/>
    <cellStyle name="Percent 7 3" xfId="459"/>
    <cellStyle name="Percent 7 3 2" xfId="460"/>
    <cellStyle name="Percent 7 4" xfId="461"/>
    <cellStyle name="Percent 7 4 2" xfId="462"/>
    <cellStyle name="Percent 7 5" xfId="463"/>
    <cellStyle name="Percent 7 5 2" xfId="464"/>
    <cellStyle name="Percent 7 6" xfId="465"/>
    <cellStyle name="Percent 7 6 2" xfId="466"/>
    <cellStyle name="Percent 7 7" xfId="467"/>
    <cellStyle name="Percent 7 7 2" xfId="468"/>
    <cellStyle name="Percent 7 8" xfId="469"/>
    <cellStyle name="Percent 7 8 2" xfId="470"/>
    <cellStyle name="Percent 7 9" xfId="471"/>
    <cellStyle name="Percent 8" xfId="472"/>
    <cellStyle name="Percent 8 2" xfId="473"/>
    <cellStyle name="Percent 9" xfId="474"/>
    <cellStyle name="Percent 9 2" xfId="475"/>
    <cellStyle name="Title" xfId="476"/>
    <cellStyle name="Total" xfId="477"/>
    <cellStyle name="Warning Text" xfId="478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45107</v>
      </c>
    </row>
    <row r="8" spans="2:3" ht="15.75">
      <c r="B8" s="24" t="s">
        <v>235</v>
      </c>
      <c r="C8" s="266">
        <v>45135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1490</v>
      </c>
    </row>
    <row r="16" spans="2:3" ht="15.75">
      <c r="B16" s="27" t="s">
        <v>242</v>
      </c>
      <c r="C16" s="268" t="s">
        <v>1491</v>
      </c>
    </row>
    <row r="17" spans="2:3" ht="15.75">
      <c r="B17" s="27" t="s">
        <v>243</v>
      </c>
      <c r="C17" s="489" t="s">
        <v>1492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1493</v>
      </c>
    </row>
    <row r="21" spans="2:3" ht="15.75">
      <c r="B21" s="24" t="s">
        <v>238</v>
      </c>
      <c r="C21" s="267" t="s">
        <v>1494</v>
      </c>
    </row>
    <row r="22" spans="2:3" ht="15.75">
      <c r="B22" s="24" t="s">
        <v>239</v>
      </c>
      <c r="C22" s="267" t="s">
        <v>1495</v>
      </c>
    </row>
    <row r="23" spans="2:3" ht="15.75">
      <c r="B23" s="24" t="s">
        <v>246</v>
      </c>
      <c r="C23" s="267" t="s">
        <v>1496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1497</v>
      </c>
    </row>
    <row r="27" spans="2:3" ht="15.75">
      <c r="B27" s="27" t="s">
        <v>249</v>
      </c>
      <c r="C27" s="268" t="s">
        <v>1498</v>
      </c>
    </row>
    <row r="28" spans="2:3" ht="15.75">
      <c r="B28" s="27" t="s">
        <v>242</v>
      </c>
      <c r="C28" s="268" t="s">
        <v>1499</v>
      </c>
    </row>
    <row r="29" spans="2:3" ht="15.75">
      <c r="B29" s="27" t="s">
        <v>243</v>
      </c>
      <c r="C29" s="489" t="s">
        <v>1500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2" t="s">
        <v>1471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ДФ ДСК АЛТЕРНАТИВА 1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30.06.2023 г.</v>
      </c>
      <c r="C4" s="662"/>
      <c r="D4" s="76" t="s">
        <v>914</v>
      </c>
      <c r="E4" s="224">
        <f>ReportedCompletionDate</f>
        <v>45135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ДФ ДСК АЛТЕРНАТИВА 1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30.06.2023 г.</v>
      </c>
      <c r="B4" s="699"/>
      <c r="C4" s="699"/>
      <c r="D4" s="699"/>
      <c r="E4" s="76" t="s">
        <v>914</v>
      </c>
      <c r="F4" s="224">
        <f>ReportedCompletionDate</f>
        <v>45135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8" t="s">
        <v>979</v>
      </c>
      <c r="D116" s="698"/>
      <c r="E116" s="698"/>
      <c r="F116" s="698"/>
      <c r="G116" s="698"/>
    </row>
    <row r="117" spans="3:7" s="544" customFormat="1" ht="15.75">
      <c r="C117" s="698"/>
      <c r="D117" s="698"/>
      <c r="E117" s="698"/>
      <c r="F117" s="698"/>
      <c r="G117" s="698"/>
    </row>
    <row r="118" spans="3:7" s="544" customFormat="1" ht="15.75">
      <c r="C118" s="698"/>
      <c r="D118" s="698"/>
      <c r="E118" s="698"/>
      <c r="F118" s="698"/>
      <c r="G118" s="698"/>
    </row>
    <row r="119" spans="3:7" s="544" customFormat="1" ht="15.75">
      <c r="C119" s="698"/>
      <c r="D119" s="698"/>
      <c r="E119" s="698"/>
      <c r="F119" s="698"/>
      <c r="G119" s="698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7" t="s">
        <v>1345</v>
      </c>
      <c r="B2" s="697"/>
      <c r="C2" s="697"/>
      <c r="D2" s="697"/>
      <c r="E2" s="697"/>
      <c r="F2" s="304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ДФ ДСК АЛТЕРНАТИВА 1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0" t="str">
        <f>CONCATENATE("към ",TEXT(EndDate,"dd.mm.yyyy")," г.")</f>
        <v>към 30.06.2023 г.</v>
      </c>
      <c r="B4" s="700"/>
      <c r="C4" s="700"/>
      <c r="D4" s="76" t="s">
        <v>914</v>
      </c>
      <c r="E4" s="224">
        <f>ReportedCompletionDate</f>
        <v>45135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701" t="s">
        <v>257</v>
      </c>
      <c r="B8" s="703" t="s">
        <v>259</v>
      </c>
      <c r="C8" s="274"/>
      <c r="D8" s="705" t="s">
        <v>953</v>
      </c>
      <c r="E8" s="703" t="s">
        <v>980</v>
      </c>
    </row>
    <row r="9" spans="1:5" s="544" customFormat="1" ht="108.75" customHeight="1">
      <c r="A9" s="702"/>
      <c r="B9" s="704"/>
      <c r="C9" s="281" t="s">
        <v>952</v>
      </c>
      <c r="D9" s="706"/>
      <c r="E9" s="707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8" t="s">
        <v>1418</v>
      </c>
      <c r="B2" s="708"/>
      <c r="C2" s="708"/>
      <c r="D2" s="708"/>
      <c r="E2" s="708"/>
      <c r="F2" s="708"/>
      <c r="G2" s="708"/>
      <c r="H2" s="708"/>
    </row>
    <row r="3" spans="1:8" ht="15" customHeight="1">
      <c r="A3" s="662" t="str">
        <f>CONCATENATE("на ",UPPER(dfName))</f>
        <v>на ДФ ДСК АЛТЕРНАТИВА 1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01.01.2023 - 30.06.2023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45135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47" sqref="F47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АЛТЕРНАТИВА 1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01.01.2023 - 30.06.2023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19546590</v>
      </c>
      <c r="E11" s="347">
        <f>'1-SB'!D47</f>
        <v>21984311</v>
      </c>
      <c r="F11" s="345"/>
    </row>
    <row r="12" spans="2:6" ht="15.75">
      <c r="B12" s="341"/>
      <c r="C12" s="341" t="s">
        <v>1353</v>
      </c>
      <c r="D12" s="346">
        <f>'1-SB'!G47</f>
        <v>19546590</v>
      </c>
      <c r="E12" s="347">
        <f>'1-SB'!H47</f>
        <v>21984311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1600141</v>
      </c>
      <c r="E19" s="346">
        <f>'1-SB'!C25</f>
        <v>1600141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1600141</v>
      </c>
      <c r="E20" s="356">
        <f>'1-SB'!C22</f>
        <v>1600141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19961939</v>
      </c>
      <c r="E26" s="360">
        <f>'1-SB'!G11</f>
        <v>19961939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30489</v>
      </c>
      <c r="E27" s="360">
        <f>'1-SB'!G16</f>
        <v>30489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1626404</v>
      </c>
      <c r="E28" s="360">
        <f>'1-SB'!G19+'1-SB'!G21</f>
        <v>1626404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-2080731</v>
      </c>
      <c r="E29" s="360">
        <f>'1-SB'!G20+'1-SB'!G22</f>
        <v>-2080731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19538101</v>
      </c>
      <c r="E30" s="362">
        <f>'1-SB'!G24</f>
        <v>19538101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184169</v>
      </c>
      <c r="F41" s="363">
        <f>D41-E41</f>
        <v>-184169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8489</v>
      </c>
      <c r="F44" s="363">
        <f>D44-E44</f>
        <v>-8489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17762280</v>
      </c>
      <c r="F47" s="363">
        <f>D47-E47</f>
        <v>-17762280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Алтернатива 1</v>
      </c>
      <c r="B3" s="386" t="str">
        <f aca="true" t="shared" si="1" ref="B3:B34">dfRG</f>
        <v>РГ-05-1574</v>
      </c>
      <c r="C3" s="387">
        <f aca="true" t="shared" si="2" ref="C3:C34">EndDate</f>
        <v>45107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Алтернатива 1</v>
      </c>
      <c r="B4" s="386" t="str">
        <f t="shared" si="1"/>
        <v>РГ-05-1574</v>
      </c>
      <c r="C4" s="387">
        <f t="shared" si="2"/>
        <v>45107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Алтернатива 1</v>
      </c>
      <c r="B5" s="386" t="str">
        <f t="shared" si="1"/>
        <v>РГ-05-1574</v>
      </c>
      <c r="C5" s="387">
        <f t="shared" si="2"/>
        <v>45107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Алтернатива 1</v>
      </c>
      <c r="B6" s="386" t="str">
        <f t="shared" si="1"/>
        <v>РГ-05-1574</v>
      </c>
      <c r="C6" s="387">
        <f t="shared" si="2"/>
        <v>45107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Алтернатива 1</v>
      </c>
      <c r="B7" s="386" t="str">
        <f t="shared" si="1"/>
        <v>РГ-05-1574</v>
      </c>
      <c r="C7" s="387">
        <f t="shared" si="2"/>
        <v>45107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Алтернатива 1</v>
      </c>
      <c r="B8" s="386" t="str">
        <f t="shared" si="1"/>
        <v>РГ-05-1574</v>
      </c>
      <c r="C8" s="387">
        <f t="shared" si="2"/>
        <v>45107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Алтернатива 1</v>
      </c>
      <c r="B9" s="386" t="str">
        <f t="shared" si="1"/>
        <v>РГ-05-1574</v>
      </c>
      <c r="C9" s="387">
        <f t="shared" si="2"/>
        <v>45107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Алтернатива 1</v>
      </c>
      <c r="B10" s="386" t="str">
        <f t="shared" si="1"/>
        <v>РГ-05-1574</v>
      </c>
      <c r="C10" s="387">
        <f t="shared" si="2"/>
        <v>45107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Алтернатива 1</v>
      </c>
      <c r="B11" s="386" t="str">
        <f t="shared" si="1"/>
        <v>РГ-05-1574</v>
      </c>
      <c r="C11" s="387">
        <f t="shared" si="2"/>
        <v>45107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Алтернатива 1</v>
      </c>
      <c r="B12" s="386" t="str">
        <f t="shared" si="1"/>
        <v>РГ-05-1574</v>
      </c>
      <c r="C12" s="387">
        <f t="shared" si="2"/>
        <v>45107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Алтернатива 1</v>
      </c>
      <c r="B13" s="386" t="str">
        <f t="shared" si="1"/>
        <v>РГ-05-1574</v>
      </c>
      <c r="C13" s="387">
        <f t="shared" si="2"/>
        <v>45107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Алтернатива 1</v>
      </c>
      <c r="B14" s="386" t="str">
        <f t="shared" si="1"/>
        <v>РГ-05-1574</v>
      </c>
      <c r="C14" s="387">
        <f t="shared" si="2"/>
        <v>45107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Алтернатива 1</v>
      </c>
      <c r="B15" s="386" t="str">
        <f t="shared" si="1"/>
        <v>РГ-05-1574</v>
      </c>
      <c r="C15" s="387">
        <f t="shared" si="2"/>
        <v>45107</v>
      </c>
      <c r="D15" s="400" t="s">
        <v>173</v>
      </c>
      <c r="E15" s="401" t="s">
        <v>9</v>
      </c>
      <c r="F15" s="386" t="s">
        <v>792</v>
      </c>
      <c r="G15" s="390">
        <f>'1-SB'!C22</f>
        <v>1600141</v>
      </c>
    </row>
    <row r="16" spans="1:7" ht="15.75">
      <c r="A16" s="385" t="str">
        <f t="shared" si="0"/>
        <v>ДФ ДСК Алтернатива 1</v>
      </c>
      <c r="B16" s="386" t="str">
        <f t="shared" si="1"/>
        <v>РГ-05-1574</v>
      </c>
      <c r="C16" s="387">
        <f t="shared" si="2"/>
        <v>45107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ДФ ДСК Алтернатива 1</v>
      </c>
      <c r="B17" s="386" t="str">
        <f t="shared" si="1"/>
        <v>РГ-05-1574</v>
      </c>
      <c r="C17" s="387">
        <f t="shared" si="2"/>
        <v>45107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Алтернатива 1</v>
      </c>
      <c r="B18" s="386" t="str">
        <f t="shared" si="1"/>
        <v>РГ-05-1574</v>
      </c>
      <c r="C18" s="387">
        <f t="shared" si="2"/>
        <v>45107</v>
      </c>
      <c r="D18" s="398" t="s">
        <v>176</v>
      </c>
      <c r="E18" s="402" t="s">
        <v>11</v>
      </c>
      <c r="F18" s="386" t="s">
        <v>792</v>
      </c>
      <c r="G18" s="390">
        <f>'1-SB'!C25</f>
        <v>1600141</v>
      </c>
    </row>
    <row r="19" spans="1:7" ht="15.75">
      <c r="A19" s="385" t="str">
        <f t="shared" si="0"/>
        <v>ДФ ДСК Алтернатива 1</v>
      </c>
      <c r="B19" s="386" t="str">
        <f t="shared" si="1"/>
        <v>РГ-05-1574</v>
      </c>
      <c r="C19" s="387">
        <f t="shared" si="2"/>
        <v>45107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Алтернатива 1</v>
      </c>
      <c r="B20" s="386" t="str">
        <f t="shared" si="1"/>
        <v>РГ-05-1574</v>
      </c>
      <c r="C20" s="387">
        <f t="shared" si="2"/>
        <v>45107</v>
      </c>
      <c r="D20" s="400" t="s">
        <v>177</v>
      </c>
      <c r="E20" s="401" t="s">
        <v>137</v>
      </c>
      <c r="F20" s="386" t="s">
        <v>792</v>
      </c>
      <c r="G20" s="390">
        <f>'1-SB'!C27</f>
        <v>17762280</v>
      </c>
    </row>
    <row r="21" spans="1:7" ht="15.75">
      <c r="A21" s="385" t="str">
        <f t="shared" si="0"/>
        <v>ДФ ДСК Алтернатива 1</v>
      </c>
      <c r="B21" s="386" t="str">
        <f t="shared" si="1"/>
        <v>РГ-05-1574</v>
      </c>
      <c r="C21" s="387">
        <f t="shared" si="2"/>
        <v>45107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ДФ ДСК Алтернатива 1</v>
      </c>
      <c r="B22" s="386" t="str">
        <f t="shared" si="1"/>
        <v>РГ-05-1574</v>
      </c>
      <c r="C22" s="387">
        <f t="shared" si="2"/>
        <v>45107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Алтернатива 1</v>
      </c>
      <c r="B23" s="386" t="str">
        <f t="shared" si="1"/>
        <v>РГ-05-1574</v>
      </c>
      <c r="C23" s="387">
        <f t="shared" si="2"/>
        <v>45107</v>
      </c>
      <c r="D23" s="400" t="s">
        <v>180</v>
      </c>
      <c r="E23" s="403" t="s">
        <v>100</v>
      </c>
      <c r="F23" s="386" t="s">
        <v>792</v>
      </c>
      <c r="G23" s="390">
        <f>'1-SB'!C30</f>
        <v>17762280</v>
      </c>
    </row>
    <row r="24" spans="1:7" ht="15.75">
      <c r="A24" s="385" t="str">
        <f t="shared" si="0"/>
        <v>ДФ ДСК Алтернатива 1</v>
      </c>
      <c r="B24" s="386" t="str">
        <f t="shared" si="1"/>
        <v>РГ-05-1574</v>
      </c>
      <c r="C24" s="387">
        <f t="shared" si="2"/>
        <v>45107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Алтернатива 1</v>
      </c>
      <c r="B25" s="386" t="str">
        <f t="shared" si="1"/>
        <v>РГ-05-1574</v>
      </c>
      <c r="C25" s="387">
        <f t="shared" si="2"/>
        <v>45107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Алтернатива 1</v>
      </c>
      <c r="B26" s="386" t="str">
        <f t="shared" si="1"/>
        <v>РГ-05-1574</v>
      </c>
      <c r="C26" s="387">
        <f t="shared" si="2"/>
        <v>45107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ДФ ДСК Алтернатива 1</v>
      </c>
      <c r="B27" s="386" t="str">
        <f t="shared" si="1"/>
        <v>РГ-05-1574</v>
      </c>
      <c r="C27" s="387">
        <f t="shared" si="2"/>
        <v>45107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Алтернатива 1</v>
      </c>
      <c r="B28" s="386" t="str">
        <f t="shared" si="1"/>
        <v>РГ-05-1574</v>
      </c>
      <c r="C28" s="387">
        <f t="shared" si="2"/>
        <v>45107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Алтернатива 1</v>
      </c>
      <c r="B29" s="386" t="str">
        <f t="shared" si="1"/>
        <v>РГ-05-1574</v>
      </c>
      <c r="C29" s="387">
        <f t="shared" si="2"/>
        <v>45107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Алтернатива 1</v>
      </c>
      <c r="B30" s="386" t="str">
        <f t="shared" si="1"/>
        <v>РГ-05-1574</v>
      </c>
      <c r="C30" s="387">
        <f t="shared" si="2"/>
        <v>45107</v>
      </c>
      <c r="D30" s="400" t="s">
        <v>187</v>
      </c>
      <c r="E30" s="402" t="s">
        <v>12</v>
      </c>
      <c r="F30" s="386" t="s">
        <v>792</v>
      </c>
      <c r="G30" s="390">
        <f>'1-SB'!C37</f>
        <v>17762280</v>
      </c>
    </row>
    <row r="31" spans="1:7" ht="15.75">
      <c r="A31" s="385" t="str">
        <f t="shared" si="0"/>
        <v>ДФ ДСК Алтернатива 1</v>
      </c>
      <c r="B31" s="386" t="str">
        <f t="shared" si="1"/>
        <v>РГ-05-1574</v>
      </c>
      <c r="C31" s="387">
        <f t="shared" si="2"/>
        <v>45107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Алтернатива 1</v>
      </c>
      <c r="B32" s="386" t="str">
        <f t="shared" si="1"/>
        <v>РГ-05-1574</v>
      </c>
      <c r="C32" s="387">
        <f t="shared" si="2"/>
        <v>45107</v>
      </c>
      <c r="D32" s="393" t="s">
        <v>188</v>
      </c>
      <c r="E32" s="394" t="s">
        <v>134</v>
      </c>
      <c r="F32" s="386" t="s">
        <v>792</v>
      </c>
      <c r="G32" s="390">
        <f>'1-SB'!C39</f>
        <v>184169</v>
      </c>
    </row>
    <row r="33" spans="1:7" ht="15.75">
      <c r="A33" s="385" t="str">
        <f t="shared" si="0"/>
        <v>ДФ ДСК Алтернатива 1</v>
      </c>
      <c r="B33" s="386" t="str">
        <f t="shared" si="1"/>
        <v>РГ-05-1574</v>
      </c>
      <c r="C33" s="387">
        <f t="shared" si="2"/>
        <v>45107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Алтернатива 1</v>
      </c>
      <c r="B34" s="386" t="str">
        <f t="shared" si="1"/>
        <v>РГ-05-1574</v>
      </c>
      <c r="C34" s="387">
        <f t="shared" si="2"/>
        <v>45107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Алтернатива 1</v>
      </c>
      <c r="B35" s="386" t="str">
        <f aca="true" t="shared" si="4" ref="B35:B58">dfRG</f>
        <v>РГ-05-1574</v>
      </c>
      <c r="C35" s="387">
        <f aca="true" t="shared" si="5" ref="C35:C58">EndDate</f>
        <v>45107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ДФ ДСК Алтернатива 1</v>
      </c>
      <c r="B36" s="386" t="str">
        <f t="shared" si="4"/>
        <v>РГ-05-1574</v>
      </c>
      <c r="C36" s="387">
        <f t="shared" si="5"/>
        <v>45107</v>
      </c>
      <c r="D36" s="391" t="s">
        <v>192</v>
      </c>
      <c r="E36" s="397" t="s">
        <v>13</v>
      </c>
      <c r="F36" s="386" t="s">
        <v>792</v>
      </c>
      <c r="G36" s="390">
        <f>'1-SB'!C43</f>
        <v>184169</v>
      </c>
    </row>
    <row r="37" spans="1:7" ht="15.75">
      <c r="A37" s="385" t="str">
        <f t="shared" si="3"/>
        <v>ДФ ДСК Алтернатива 1</v>
      </c>
      <c r="B37" s="386" t="str">
        <f t="shared" si="4"/>
        <v>РГ-05-1574</v>
      </c>
      <c r="C37" s="387">
        <f t="shared" si="5"/>
        <v>45107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Алтернатива 1</v>
      </c>
      <c r="B38" s="386" t="str">
        <f t="shared" si="4"/>
        <v>РГ-05-1574</v>
      </c>
      <c r="C38" s="387">
        <f t="shared" si="5"/>
        <v>45107</v>
      </c>
      <c r="D38" s="391" t="s">
        <v>194</v>
      </c>
      <c r="E38" s="397" t="s">
        <v>34</v>
      </c>
      <c r="F38" s="386" t="s">
        <v>792</v>
      </c>
      <c r="G38" s="390">
        <f>'1-SB'!C45</f>
        <v>19546590</v>
      </c>
    </row>
    <row r="39" spans="1:7" ht="15.75">
      <c r="A39" s="385" t="str">
        <f t="shared" si="3"/>
        <v>ДФ ДСК Алтернатива 1</v>
      </c>
      <c r="B39" s="386" t="str">
        <f t="shared" si="4"/>
        <v>РГ-05-1574</v>
      </c>
      <c r="C39" s="387">
        <f t="shared" si="5"/>
        <v>45107</v>
      </c>
      <c r="D39" s="391" t="s">
        <v>195</v>
      </c>
      <c r="E39" s="391" t="s">
        <v>36</v>
      </c>
      <c r="F39" s="386" t="s">
        <v>792</v>
      </c>
      <c r="G39" s="390">
        <f>'1-SB'!C47</f>
        <v>19546590</v>
      </c>
    </row>
    <row r="40" spans="1:7" ht="15.75">
      <c r="A40" s="404" t="str">
        <f t="shared" si="3"/>
        <v>ДФ ДСК Алтернатива 1</v>
      </c>
      <c r="B40" s="405" t="str">
        <f t="shared" si="4"/>
        <v>РГ-05-1574</v>
      </c>
      <c r="C40" s="406">
        <f t="shared" si="5"/>
        <v>45107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Алтернатива 1</v>
      </c>
      <c r="B41" s="405" t="str">
        <f t="shared" si="4"/>
        <v>РГ-05-1574</v>
      </c>
      <c r="C41" s="406">
        <f t="shared" si="5"/>
        <v>45107</v>
      </c>
      <c r="D41" s="410" t="s">
        <v>196</v>
      </c>
      <c r="E41" s="411" t="s">
        <v>930</v>
      </c>
      <c r="F41" s="405" t="s">
        <v>793</v>
      </c>
      <c r="G41" s="409">
        <f>'1-SB'!G11</f>
        <v>19961939</v>
      </c>
    </row>
    <row r="42" spans="1:7" ht="15.75">
      <c r="A42" s="404" t="str">
        <f t="shared" si="3"/>
        <v>ДФ ДСК Алтернатива 1</v>
      </c>
      <c r="B42" s="405" t="str">
        <f t="shared" si="4"/>
        <v>РГ-05-1574</v>
      </c>
      <c r="C42" s="406">
        <f t="shared" si="5"/>
        <v>45107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Алтернатива 1</v>
      </c>
      <c r="B43" s="405" t="str">
        <f t="shared" si="4"/>
        <v>РГ-05-1574</v>
      </c>
      <c r="C43" s="406">
        <f t="shared" si="5"/>
        <v>45107</v>
      </c>
      <c r="D43" s="413" t="s">
        <v>197</v>
      </c>
      <c r="E43" s="414" t="s">
        <v>136</v>
      </c>
      <c r="F43" s="405" t="s">
        <v>793</v>
      </c>
      <c r="G43" s="409">
        <f>'1-SB'!G13</f>
        <v>30489</v>
      </c>
    </row>
    <row r="44" spans="1:7" ht="15.75">
      <c r="A44" s="404" t="str">
        <f t="shared" si="3"/>
        <v>ДФ ДСК Алтернатива 1</v>
      </c>
      <c r="B44" s="405" t="str">
        <f t="shared" si="4"/>
        <v>РГ-05-1574</v>
      </c>
      <c r="C44" s="406">
        <f t="shared" si="5"/>
        <v>45107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Алтернатива 1</v>
      </c>
      <c r="B45" s="405" t="str">
        <f t="shared" si="4"/>
        <v>РГ-05-1574</v>
      </c>
      <c r="C45" s="406">
        <f t="shared" si="5"/>
        <v>45107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Алтернатива 1</v>
      </c>
      <c r="B46" s="405" t="str">
        <f t="shared" si="4"/>
        <v>РГ-05-1574</v>
      </c>
      <c r="C46" s="406">
        <f t="shared" si="5"/>
        <v>45107</v>
      </c>
      <c r="D46" s="410" t="s">
        <v>200</v>
      </c>
      <c r="E46" s="415" t="s">
        <v>23</v>
      </c>
      <c r="F46" s="405" t="s">
        <v>793</v>
      </c>
      <c r="G46" s="409">
        <f>'1-SB'!G16</f>
        <v>30489</v>
      </c>
    </row>
    <row r="47" spans="1:7" ht="15.75">
      <c r="A47" s="404" t="str">
        <f t="shared" si="3"/>
        <v>ДФ ДСК Алтернатива 1</v>
      </c>
      <c r="B47" s="405" t="str">
        <f t="shared" si="4"/>
        <v>РГ-05-1574</v>
      </c>
      <c r="C47" s="406">
        <f t="shared" si="5"/>
        <v>45107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Алтернатива 1</v>
      </c>
      <c r="B48" s="405" t="str">
        <f t="shared" si="4"/>
        <v>РГ-05-1574</v>
      </c>
      <c r="C48" s="406">
        <f t="shared" si="5"/>
        <v>45107</v>
      </c>
      <c r="D48" s="412" t="s">
        <v>201</v>
      </c>
      <c r="E48" s="414" t="s">
        <v>26</v>
      </c>
      <c r="F48" s="405" t="s">
        <v>793</v>
      </c>
      <c r="G48" s="409">
        <f>'1-SB'!G18</f>
        <v>-713374</v>
      </c>
    </row>
    <row r="49" spans="1:7" ht="15.75">
      <c r="A49" s="404" t="str">
        <f t="shared" si="3"/>
        <v>ДФ ДСК Алтернатива 1</v>
      </c>
      <c r="B49" s="405" t="str">
        <f t="shared" si="4"/>
        <v>РГ-05-1574</v>
      </c>
      <c r="C49" s="406">
        <f t="shared" si="5"/>
        <v>45107</v>
      </c>
      <c r="D49" s="412" t="s">
        <v>202</v>
      </c>
      <c r="E49" s="416" t="s">
        <v>27</v>
      </c>
      <c r="F49" s="405" t="s">
        <v>793</v>
      </c>
      <c r="G49" s="409">
        <f>'1-SB'!G19</f>
        <v>1367357</v>
      </c>
    </row>
    <row r="50" spans="1:7" ht="15.75">
      <c r="A50" s="404" t="str">
        <f t="shared" si="3"/>
        <v>ДФ ДСК Алтернатива 1</v>
      </c>
      <c r="B50" s="405" t="str">
        <f t="shared" si="4"/>
        <v>РГ-05-1574</v>
      </c>
      <c r="C50" s="406">
        <f t="shared" si="5"/>
        <v>45107</v>
      </c>
      <c r="D50" s="412" t="s">
        <v>203</v>
      </c>
      <c r="E50" s="416" t="s">
        <v>28</v>
      </c>
      <c r="F50" s="405" t="s">
        <v>793</v>
      </c>
      <c r="G50" s="409">
        <f>'1-SB'!G20</f>
        <v>-2080731</v>
      </c>
    </row>
    <row r="51" spans="1:7" ht="15.75">
      <c r="A51" s="404" t="str">
        <f t="shared" si="3"/>
        <v>ДФ ДСК Алтернатива 1</v>
      </c>
      <c r="B51" s="405" t="str">
        <f t="shared" si="4"/>
        <v>РГ-05-1574</v>
      </c>
      <c r="C51" s="406">
        <f t="shared" si="5"/>
        <v>45107</v>
      </c>
      <c r="D51" s="417" t="s">
        <v>204</v>
      </c>
      <c r="E51" s="418" t="s">
        <v>989</v>
      </c>
      <c r="F51" s="405" t="s">
        <v>793</v>
      </c>
      <c r="G51" s="409">
        <f>'1-SB'!G21</f>
        <v>259047</v>
      </c>
    </row>
    <row r="52" spans="1:7" ht="15.75">
      <c r="A52" s="404" t="str">
        <f t="shared" si="3"/>
        <v>ДФ ДСК Алтернатива 1</v>
      </c>
      <c r="B52" s="405" t="str">
        <f t="shared" si="4"/>
        <v>РГ-05-1574</v>
      </c>
      <c r="C52" s="406">
        <f t="shared" si="5"/>
        <v>45107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ДФ ДСК Алтернатива 1</v>
      </c>
      <c r="B53" s="405" t="str">
        <f t="shared" si="4"/>
        <v>РГ-05-1574</v>
      </c>
      <c r="C53" s="406">
        <f t="shared" si="5"/>
        <v>45107</v>
      </c>
      <c r="D53" s="410" t="s">
        <v>205</v>
      </c>
      <c r="E53" s="415" t="s">
        <v>29</v>
      </c>
      <c r="F53" s="405" t="s">
        <v>793</v>
      </c>
      <c r="G53" s="409">
        <f>'1-SB'!G23</f>
        <v>-454327</v>
      </c>
    </row>
    <row r="54" spans="1:7" ht="15.75">
      <c r="A54" s="404" t="str">
        <f t="shared" si="3"/>
        <v>ДФ ДСК Алтернатива 1</v>
      </c>
      <c r="B54" s="405" t="str">
        <f t="shared" si="4"/>
        <v>РГ-05-1574</v>
      </c>
      <c r="C54" s="406">
        <f t="shared" si="5"/>
        <v>45107</v>
      </c>
      <c r="D54" s="407" t="s">
        <v>206</v>
      </c>
      <c r="E54" s="419" t="s">
        <v>31</v>
      </c>
      <c r="F54" s="405" t="s">
        <v>793</v>
      </c>
      <c r="G54" s="409">
        <f>'1-SB'!G24</f>
        <v>19538101</v>
      </c>
    </row>
    <row r="55" spans="1:7" ht="15.75">
      <c r="A55" s="404" t="str">
        <f t="shared" si="3"/>
        <v>ДФ ДСК Алтернатива 1</v>
      </c>
      <c r="B55" s="405" t="str">
        <f t="shared" si="4"/>
        <v>РГ-05-1574</v>
      </c>
      <c r="C55" s="406">
        <f t="shared" si="5"/>
        <v>45107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Алтернатива 1</v>
      </c>
      <c r="B56" s="405" t="str">
        <f t="shared" si="4"/>
        <v>РГ-05-1574</v>
      </c>
      <c r="C56" s="406">
        <f t="shared" si="5"/>
        <v>45107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Алтернатива 1</v>
      </c>
      <c r="B57" s="405" t="str">
        <f t="shared" si="4"/>
        <v>РГ-05-1574</v>
      </c>
      <c r="C57" s="406">
        <f t="shared" si="5"/>
        <v>45107</v>
      </c>
      <c r="D57" s="412" t="s">
        <v>208</v>
      </c>
      <c r="E57" s="414" t="s">
        <v>125</v>
      </c>
      <c r="F57" s="405" t="s">
        <v>793</v>
      </c>
      <c r="G57" s="409">
        <f>'1-SB'!G28</f>
        <v>8489</v>
      </c>
    </row>
    <row r="58" spans="1:7" ht="15.75">
      <c r="A58" s="404" t="str">
        <f t="shared" si="3"/>
        <v>ДФ ДСК Алтернатива 1</v>
      </c>
      <c r="B58" s="405" t="str">
        <f t="shared" si="4"/>
        <v>РГ-05-1574</v>
      </c>
      <c r="C58" s="406">
        <f t="shared" si="5"/>
        <v>45107</v>
      </c>
      <c r="D58" s="412" t="s">
        <v>209</v>
      </c>
      <c r="E58" s="416" t="s">
        <v>161</v>
      </c>
      <c r="F58" s="405" t="s">
        <v>793</v>
      </c>
      <c r="G58" s="409">
        <f>'1-SB'!G29</f>
        <v>370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8119</v>
      </c>
    </row>
    <row r="60" spans="1:7" ht="15.75">
      <c r="A60" s="404" t="str">
        <f aca="true" t="shared" si="6" ref="A60:A81">dfName</f>
        <v>ДФ ДСК Алтернатива 1</v>
      </c>
      <c r="B60" s="405" t="str">
        <f aca="true" t="shared" si="7" ref="B60:B81">dfRG</f>
        <v>РГ-05-1574</v>
      </c>
      <c r="C60" s="406">
        <f aca="true" t="shared" si="8" ref="C60:C81">EndDate</f>
        <v>45107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Алтернатива 1</v>
      </c>
      <c r="B61" s="405" t="str">
        <f t="shared" si="7"/>
        <v>РГ-05-1574</v>
      </c>
      <c r="C61" s="406">
        <f t="shared" si="8"/>
        <v>45107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Алтернатива 1</v>
      </c>
      <c r="B62" s="405" t="str">
        <f t="shared" si="7"/>
        <v>РГ-05-1574</v>
      </c>
      <c r="C62" s="406">
        <f t="shared" si="8"/>
        <v>45107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Алтернатива 1</v>
      </c>
      <c r="B63" s="405" t="str">
        <f t="shared" si="7"/>
        <v>РГ-05-1574</v>
      </c>
      <c r="C63" s="406">
        <f t="shared" si="8"/>
        <v>45107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Алтернатива 1</v>
      </c>
      <c r="B64" s="405" t="str">
        <f t="shared" si="7"/>
        <v>РГ-05-1574</v>
      </c>
      <c r="C64" s="406">
        <f t="shared" si="8"/>
        <v>45107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Алтернатива 1</v>
      </c>
      <c r="B65" s="405" t="str">
        <f t="shared" si="7"/>
        <v>РГ-05-1574</v>
      </c>
      <c r="C65" s="406">
        <f t="shared" si="8"/>
        <v>45107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Алтернатива 1</v>
      </c>
      <c r="B66" s="405" t="str">
        <f t="shared" si="7"/>
        <v>РГ-05-1574</v>
      </c>
      <c r="C66" s="406">
        <f t="shared" si="8"/>
        <v>45107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Алтернатива 1</v>
      </c>
      <c r="B67" s="405" t="str">
        <f t="shared" si="7"/>
        <v>РГ-05-1574</v>
      </c>
      <c r="C67" s="406">
        <f t="shared" si="8"/>
        <v>45107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Алтернатива 1</v>
      </c>
      <c r="B68" s="405" t="str">
        <f t="shared" si="7"/>
        <v>РГ-05-1574</v>
      </c>
      <c r="C68" s="406">
        <f t="shared" si="8"/>
        <v>45107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Алтернатива 1</v>
      </c>
      <c r="B69" s="405" t="str">
        <f t="shared" si="7"/>
        <v>РГ-05-1574</v>
      </c>
      <c r="C69" s="406">
        <f t="shared" si="8"/>
        <v>45107</v>
      </c>
      <c r="D69" s="407" t="s">
        <v>220</v>
      </c>
      <c r="E69" s="419" t="s">
        <v>34</v>
      </c>
      <c r="F69" s="405" t="s">
        <v>793</v>
      </c>
      <c r="G69" s="409">
        <f>'1-SB'!G40</f>
        <v>8489</v>
      </c>
    </row>
    <row r="70" spans="1:7" ht="15.75">
      <c r="A70" s="404" t="str">
        <f t="shared" si="6"/>
        <v>ДФ ДСК Алтернатива 1</v>
      </c>
      <c r="B70" s="405" t="str">
        <f t="shared" si="7"/>
        <v>РГ-05-1574</v>
      </c>
      <c r="C70" s="406">
        <f t="shared" si="8"/>
        <v>45107</v>
      </c>
      <c r="D70" s="410" t="s">
        <v>221</v>
      </c>
      <c r="E70" s="410" t="s">
        <v>35</v>
      </c>
      <c r="F70" s="405" t="s">
        <v>793</v>
      </c>
      <c r="G70" s="409">
        <f>'1-SB'!G47</f>
        <v>19546590</v>
      </c>
    </row>
    <row r="71" spans="1:7" ht="15.75">
      <c r="A71" s="422" t="str">
        <f t="shared" si="6"/>
        <v>ДФ ДСК Алтернатива 1</v>
      </c>
      <c r="B71" s="423" t="str">
        <f t="shared" si="7"/>
        <v>РГ-05-1574</v>
      </c>
      <c r="C71" s="424">
        <f t="shared" si="8"/>
        <v>45107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Алтернатива 1</v>
      </c>
      <c r="B72" s="423" t="str">
        <f t="shared" si="7"/>
        <v>РГ-05-1574</v>
      </c>
      <c r="C72" s="424">
        <f t="shared" si="8"/>
        <v>45107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Алтернатива 1</v>
      </c>
      <c r="B73" s="423" t="str">
        <f t="shared" si="7"/>
        <v>РГ-05-1574</v>
      </c>
      <c r="C73" s="424">
        <f t="shared" si="8"/>
        <v>45107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ДФ ДСК Алтернатива 1</v>
      </c>
      <c r="B74" s="423" t="str">
        <f t="shared" si="7"/>
        <v>РГ-05-1574</v>
      </c>
      <c r="C74" s="424">
        <f t="shared" si="8"/>
        <v>45107</v>
      </c>
      <c r="D74" s="425" t="s">
        <v>795</v>
      </c>
      <c r="E74" s="430" t="s">
        <v>936</v>
      </c>
      <c r="F74" s="423" t="s">
        <v>828</v>
      </c>
      <c r="G74" s="427">
        <f>'2-OD'!C13</f>
        <v>254</v>
      </c>
    </row>
    <row r="75" spans="1:7" ht="31.5">
      <c r="A75" s="422" t="str">
        <f t="shared" si="6"/>
        <v>ДФ ДСК Алтернатива 1</v>
      </c>
      <c r="B75" s="423" t="str">
        <f t="shared" si="7"/>
        <v>РГ-05-1574</v>
      </c>
      <c r="C75" s="424">
        <f t="shared" si="8"/>
        <v>45107</v>
      </c>
      <c r="D75" s="425" t="s">
        <v>796</v>
      </c>
      <c r="E75" s="430" t="s">
        <v>937</v>
      </c>
      <c r="F75" s="423" t="s">
        <v>828</v>
      </c>
      <c r="G75" s="427">
        <f>'2-OD'!C14</f>
        <v>614943</v>
      </c>
    </row>
    <row r="76" spans="1:7" ht="15.75">
      <c r="A76" s="422" t="str">
        <f t="shared" si="6"/>
        <v>ДФ ДСК Алтернатива 1</v>
      </c>
      <c r="B76" s="423" t="str">
        <f t="shared" si="7"/>
        <v>РГ-05-1574</v>
      </c>
      <c r="C76" s="424">
        <f t="shared" si="8"/>
        <v>45107</v>
      </c>
      <c r="D76" s="425" t="s">
        <v>797</v>
      </c>
      <c r="E76" s="430" t="s">
        <v>938</v>
      </c>
      <c r="F76" s="423" t="s">
        <v>828</v>
      </c>
      <c r="G76" s="427">
        <f>'2-OD'!C15</f>
        <v>391</v>
      </c>
    </row>
    <row r="77" spans="1:7" ht="15.75">
      <c r="A77" s="422" t="str">
        <f t="shared" si="6"/>
        <v>ДФ ДСК Алтернатива 1</v>
      </c>
      <c r="B77" s="423" t="str">
        <f t="shared" si="7"/>
        <v>РГ-05-1574</v>
      </c>
      <c r="C77" s="424">
        <f t="shared" si="8"/>
        <v>45107</v>
      </c>
      <c r="D77" s="425" t="s">
        <v>798</v>
      </c>
      <c r="E77" s="430" t="s">
        <v>981</v>
      </c>
      <c r="F77" s="423" t="s">
        <v>828</v>
      </c>
      <c r="G77" s="427">
        <f>'2-OD'!C16</f>
        <v>361</v>
      </c>
    </row>
    <row r="78" spans="1:7" ht="15.75">
      <c r="A78" s="422" t="str">
        <f t="shared" si="6"/>
        <v>ДФ ДСК Алтернатива 1</v>
      </c>
      <c r="B78" s="423" t="str">
        <f t="shared" si="7"/>
        <v>РГ-05-1574</v>
      </c>
      <c r="C78" s="424">
        <f t="shared" si="8"/>
        <v>45107</v>
      </c>
      <c r="D78" s="428" t="s">
        <v>799</v>
      </c>
      <c r="E78" s="431" t="s">
        <v>20</v>
      </c>
      <c r="F78" s="423" t="s">
        <v>828</v>
      </c>
      <c r="G78" s="427">
        <f>'2-OD'!C18</f>
        <v>615949</v>
      </c>
    </row>
    <row r="79" spans="1:7" ht="15.75">
      <c r="A79" s="422" t="str">
        <f t="shared" si="6"/>
        <v>ДФ ДСК Алтернатива 1</v>
      </c>
      <c r="B79" s="423" t="str">
        <f t="shared" si="7"/>
        <v>РГ-05-1574</v>
      </c>
      <c r="C79" s="424">
        <f t="shared" si="8"/>
        <v>45107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Алтернатива 1</v>
      </c>
      <c r="B80" s="423" t="str">
        <f t="shared" si="7"/>
        <v>РГ-05-1574</v>
      </c>
      <c r="C80" s="424">
        <f t="shared" si="8"/>
        <v>45107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Алтернатива 1</v>
      </c>
      <c r="B81" s="423" t="str">
        <f t="shared" si="7"/>
        <v>РГ-05-1574</v>
      </c>
      <c r="C81" s="424">
        <f t="shared" si="8"/>
        <v>45107</v>
      </c>
      <c r="D81" s="425" t="s">
        <v>801</v>
      </c>
      <c r="E81" s="430" t="s">
        <v>122</v>
      </c>
      <c r="F81" s="423" t="s">
        <v>828</v>
      </c>
      <c r="G81" s="427">
        <f>'2-OD'!C21</f>
        <v>56541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Алтернатива 1</v>
      </c>
      <c r="B83" s="423" t="str">
        <f aca="true" t="shared" si="10" ref="B83:B109">dfRG</f>
        <v>РГ-05-1574</v>
      </c>
      <c r="C83" s="424">
        <f aca="true" t="shared" si="11" ref="C83:C109">EndDate</f>
        <v>45107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Алтернатива 1</v>
      </c>
      <c r="B84" s="423" t="str">
        <f t="shared" si="10"/>
        <v>РГ-05-1574</v>
      </c>
      <c r="C84" s="424">
        <f t="shared" si="11"/>
        <v>45107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Алтернатива 1</v>
      </c>
      <c r="B85" s="423" t="str">
        <f t="shared" si="10"/>
        <v>РГ-05-1574</v>
      </c>
      <c r="C85" s="424">
        <f t="shared" si="11"/>
        <v>45107</v>
      </c>
      <c r="D85" s="428" t="s">
        <v>805</v>
      </c>
      <c r="E85" s="431" t="s">
        <v>23</v>
      </c>
      <c r="F85" s="423" t="s">
        <v>828</v>
      </c>
      <c r="G85" s="427">
        <f>'2-OD'!C25</f>
        <v>56541</v>
      </c>
    </row>
    <row r="86" spans="1:7" ht="15.75">
      <c r="A86" s="422" t="str">
        <f t="shared" si="9"/>
        <v>ДФ ДСК Алтернатива 1</v>
      </c>
      <c r="B86" s="423" t="str">
        <f t="shared" si="10"/>
        <v>РГ-05-1574</v>
      </c>
      <c r="C86" s="424">
        <f t="shared" si="11"/>
        <v>45107</v>
      </c>
      <c r="D86" s="428" t="s">
        <v>806</v>
      </c>
      <c r="E86" s="432" t="s">
        <v>144</v>
      </c>
      <c r="F86" s="423" t="s">
        <v>828</v>
      </c>
      <c r="G86" s="427">
        <f>'2-OD'!C26</f>
        <v>672490</v>
      </c>
    </row>
    <row r="87" spans="1:7" ht="15.75">
      <c r="A87" s="422" t="str">
        <f t="shared" si="9"/>
        <v>ДФ ДСК Алтернатива 1</v>
      </c>
      <c r="B87" s="423" t="str">
        <f t="shared" si="10"/>
        <v>РГ-05-1574</v>
      </c>
      <c r="C87" s="424">
        <f t="shared" si="11"/>
        <v>45107</v>
      </c>
      <c r="D87" s="428" t="s">
        <v>807</v>
      </c>
      <c r="E87" s="432" t="s">
        <v>824</v>
      </c>
      <c r="F87" s="423" t="s">
        <v>828</v>
      </c>
      <c r="G87" s="427">
        <f>'2-OD'!C27</f>
        <v>259047</v>
      </c>
    </row>
    <row r="88" spans="1:7" ht="15.75">
      <c r="A88" s="422" t="str">
        <f t="shared" si="9"/>
        <v>ДФ ДСК Алтернатива 1</v>
      </c>
      <c r="B88" s="423" t="str">
        <f t="shared" si="10"/>
        <v>РГ-05-1574</v>
      </c>
      <c r="C88" s="424">
        <f t="shared" si="11"/>
        <v>45107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Алтернатива 1</v>
      </c>
      <c r="B89" s="423" t="str">
        <f t="shared" si="10"/>
        <v>РГ-05-1574</v>
      </c>
      <c r="C89" s="424">
        <f t="shared" si="11"/>
        <v>45107</v>
      </c>
      <c r="D89" s="428" t="s">
        <v>809</v>
      </c>
      <c r="E89" s="432" t="s">
        <v>146</v>
      </c>
      <c r="F89" s="423" t="s">
        <v>828</v>
      </c>
      <c r="G89" s="427">
        <f>'2-OD'!C29</f>
        <v>259047</v>
      </c>
    </row>
    <row r="90" spans="1:7" ht="15.75">
      <c r="A90" s="422" t="str">
        <f t="shared" si="9"/>
        <v>ДФ ДСК Алтернатива 1</v>
      </c>
      <c r="B90" s="423" t="str">
        <f t="shared" si="10"/>
        <v>РГ-05-1574</v>
      </c>
      <c r="C90" s="424">
        <f t="shared" si="11"/>
        <v>45107</v>
      </c>
      <c r="D90" s="428" t="s">
        <v>810</v>
      </c>
      <c r="E90" s="432" t="s">
        <v>826</v>
      </c>
      <c r="F90" s="423" t="s">
        <v>828</v>
      </c>
      <c r="G90" s="427">
        <f>'2-OD'!C30</f>
        <v>931537</v>
      </c>
    </row>
    <row r="91" spans="1:7" ht="15.75">
      <c r="A91" s="433" t="str">
        <f t="shared" si="9"/>
        <v>ДФ ДСК Алтернатива 1</v>
      </c>
      <c r="B91" s="434" t="str">
        <f t="shared" si="10"/>
        <v>РГ-05-1574</v>
      </c>
      <c r="C91" s="435">
        <f t="shared" si="11"/>
        <v>45107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Алтернатива 1</v>
      </c>
      <c r="B92" s="434" t="str">
        <f t="shared" si="10"/>
        <v>РГ-05-1574</v>
      </c>
      <c r="C92" s="435">
        <f t="shared" si="11"/>
        <v>45107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Алтернатива 1</v>
      </c>
      <c r="B93" s="434" t="str">
        <f t="shared" si="10"/>
        <v>РГ-05-1574</v>
      </c>
      <c r="C93" s="435">
        <f t="shared" si="11"/>
        <v>45107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ДФ ДСК Алтернатива 1</v>
      </c>
      <c r="B94" s="434" t="str">
        <f t="shared" si="10"/>
        <v>РГ-05-1574</v>
      </c>
      <c r="C94" s="435">
        <f t="shared" si="11"/>
        <v>45107</v>
      </c>
      <c r="D94" s="436" t="s">
        <v>812</v>
      </c>
      <c r="E94" s="441" t="s">
        <v>939</v>
      </c>
      <c r="F94" s="434" t="s">
        <v>829</v>
      </c>
      <c r="G94" s="438">
        <f>'2-OD'!G13</f>
        <v>0</v>
      </c>
    </row>
    <row r="95" spans="1:7" ht="31.5">
      <c r="A95" s="433" t="str">
        <f t="shared" si="9"/>
        <v>ДФ ДСК Алтернатива 1</v>
      </c>
      <c r="B95" s="434" t="str">
        <f t="shared" si="10"/>
        <v>РГ-05-1574</v>
      </c>
      <c r="C95" s="435">
        <f t="shared" si="11"/>
        <v>45107</v>
      </c>
      <c r="D95" s="436" t="s">
        <v>813</v>
      </c>
      <c r="E95" s="441" t="s">
        <v>940</v>
      </c>
      <c r="F95" s="434" t="s">
        <v>829</v>
      </c>
      <c r="G95" s="438">
        <f>'2-OD'!G14</f>
        <v>757056</v>
      </c>
    </row>
    <row r="96" spans="1:7" ht="15.75">
      <c r="A96" s="433" t="str">
        <f t="shared" si="9"/>
        <v>ДФ ДСК Алтернатива 1</v>
      </c>
      <c r="B96" s="434" t="str">
        <f t="shared" si="10"/>
        <v>РГ-05-1574</v>
      </c>
      <c r="C96" s="435">
        <f t="shared" si="11"/>
        <v>45107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ДФ ДСК Алтернатива 1</v>
      </c>
      <c r="B97" s="434" t="str">
        <f t="shared" si="10"/>
        <v>РГ-05-1574</v>
      </c>
      <c r="C97" s="435">
        <f t="shared" si="11"/>
        <v>45107</v>
      </c>
      <c r="D97" s="436" t="s">
        <v>815</v>
      </c>
      <c r="E97" s="442" t="s">
        <v>942</v>
      </c>
      <c r="F97" s="434" t="s">
        <v>829</v>
      </c>
      <c r="G97" s="438">
        <f>'2-OD'!G16</f>
        <v>174481</v>
      </c>
    </row>
    <row r="98" spans="1:7" ht="15.75">
      <c r="A98" s="433" t="str">
        <f t="shared" si="9"/>
        <v>ДФ ДСК Алтернатива 1</v>
      </c>
      <c r="B98" s="434" t="str">
        <f t="shared" si="10"/>
        <v>РГ-05-1574</v>
      </c>
      <c r="C98" s="435">
        <f t="shared" si="11"/>
        <v>45107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ДФ ДСК Алтернатива 1</v>
      </c>
      <c r="B99" s="434" t="str">
        <f t="shared" si="10"/>
        <v>РГ-05-1574</v>
      </c>
      <c r="C99" s="435">
        <f t="shared" si="11"/>
        <v>45107</v>
      </c>
      <c r="D99" s="439" t="s">
        <v>817</v>
      </c>
      <c r="E99" s="443" t="s">
        <v>20</v>
      </c>
      <c r="F99" s="434" t="s">
        <v>829</v>
      </c>
      <c r="G99" s="438">
        <f>'2-OD'!G18</f>
        <v>931537</v>
      </c>
    </row>
    <row r="100" spans="1:7" ht="15.75">
      <c r="A100" s="433" t="str">
        <f t="shared" si="9"/>
        <v>ДФ ДСК Алтернатива 1</v>
      </c>
      <c r="B100" s="434" t="str">
        <f t="shared" si="10"/>
        <v>РГ-05-1574</v>
      </c>
      <c r="C100" s="435">
        <f t="shared" si="11"/>
        <v>45107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Алтернатива 1</v>
      </c>
      <c r="B101" s="434" t="str">
        <f t="shared" si="10"/>
        <v>РГ-05-1574</v>
      </c>
      <c r="C101" s="435">
        <f t="shared" si="11"/>
        <v>45107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Алтернатива 1</v>
      </c>
      <c r="B102" s="434" t="str">
        <f t="shared" si="10"/>
        <v>РГ-05-1574</v>
      </c>
      <c r="C102" s="435">
        <f t="shared" si="11"/>
        <v>45107</v>
      </c>
      <c r="D102" s="439" t="s">
        <v>819</v>
      </c>
      <c r="E102" s="444" t="s">
        <v>40</v>
      </c>
      <c r="F102" s="434" t="s">
        <v>829</v>
      </c>
      <c r="G102" s="438">
        <f>'2-OD'!G26</f>
        <v>931537</v>
      </c>
    </row>
    <row r="103" spans="1:7" ht="15.75">
      <c r="A103" s="433" t="str">
        <f t="shared" si="9"/>
        <v>ДФ ДСК Алтернатива 1</v>
      </c>
      <c r="B103" s="434" t="str">
        <f t="shared" si="10"/>
        <v>РГ-05-1574</v>
      </c>
      <c r="C103" s="435">
        <f t="shared" si="11"/>
        <v>45107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ДФ ДСК Алтернатива 1</v>
      </c>
      <c r="B104" s="434" t="str">
        <f t="shared" si="10"/>
        <v>РГ-05-1574</v>
      </c>
      <c r="C104" s="435">
        <f t="shared" si="11"/>
        <v>45107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Алтернатива 1</v>
      </c>
      <c r="B105" s="434" t="str">
        <f t="shared" si="10"/>
        <v>РГ-05-1574</v>
      </c>
      <c r="C105" s="435">
        <f t="shared" si="11"/>
        <v>45107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ДФ ДСК Алтернатива 1</v>
      </c>
      <c r="B106" s="434" t="str">
        <f t="shared" si="10"/>
        <v>РГ-05-1574</v>
      </c>
      <c r="C106" s="435">
        <f t="shared" si="11"/>
        <v>45107</v>
      </c>
      <c r="D106" s="439" t="s">
        <v>822</v>
      </c>
      <c r="E106" s="444" t="s">
        <v>827</v>
      </c>
      <c r="F106" s="434" t="s">
        <v>829</v>
      </c>
      <c r="G106" s="438">
        <f>'2-OD'!G30</f>
        <v>931537</v>
      </c>
    </row>
    <row r="107" spans="1:7" ht="15.75">
      <c r="A107" s="445" t="str">
        <f t="shared" si="9"/>
        <v>ДФ ДСК Алтернатива 1</v>
      </c>
      <c r="B107" s="446" t="str">
        <f t="shared" si="10"/>
        <v>РГ-05-1574</v>
      </c>
      <c r="C107" s="447">
        <f t="shared" si="11"/>
        <v>45107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Алтернатива 1</v>
      </c>
      <c r="B108" s="446" t="str">
        <f t="shared" si="10"/>
        <v>РГ-05-1574</v>
      </c>
      <c r="C108" s="447">
        <f t="shared" si="11"/>
        <v>45107</v>
      </c>
      <c r="D108" s="448" t="s">
        <v>830</v>
      </c>
      <c r="E108" s="451" t="s">
        <v>987</v>
      </c>
      <c r="F108" s="446" t="s">
        <v>1367</v>
      </c>
      <c r="G108" s="450">
        <f>'3-OPP'!E13</f>
        <v>-2699784</v>
      </c>
    </row>
    <row r="109" spans="1:7" ht="31.5">
      <c r="A109" s="445" t="str">
        <f t="shared" si="9"/>
        <v>ДФ ДСК Алтернатива 1</v>
      </c>
      <c r="B109" s="446" t="str">
        <f t="shared" si="10"/>
        <v>РГ-05-1574</v>
      </c>
      <c r="C109" s="447">
        <f t="shared" si="11"/>
        <v>45107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Алтернатива 1</v>
      </c>
      <c r="B110" s="446" t="str">
        <f aca="true" t="shared" si="13" ref="B110:B141">dfRG</f>
        <v>РГ-05-1574</v>
      </c>
      <c r="C110" s="447">
        <f aca="true" t="shared" si="14" ref="C110:C141">EndDate</f>
        <v>45107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Алтернатива 1</v>
      </c>
      <c r="B111" s="446" t="str">
        <f t="shared" si="13"/>
        <v>РГ-05-1574</v>
      </c>
      <c r="C111" s="447">
        <f t="shared" si="14"/>
        <v>45107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Алтернатива 1</v>
      </c>
      <c r="B112" s="446" t="str">
        <f t="shared" si="13"/>
        <v>РГ-05-1574</v>
      </c>
      <c r="C112" s="447">
        <f t="shared" si="14"/>
        <v>45107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Алтернатива 1</v>
      </c>
      <c r="B113" s="446" t="str">
        <f t="shared" si="13"/>
        <v>РГ-05-1574</v>
      </c>
      <c r="C113" s="447">
        <f t="shared" si="14"/>
        <v>45107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Алтернатива 1</v>
      </c>
      <c r="B114" s="446" t="str">
        <f t="shared" si="13"/>
        <v>РГ-05-1574</v>
      </c>
      <c r="C114" s="447">
        <f t="shared" si="14"/>
        <v>45107</v>
      </c>
      <c r="D114" s="454" t="s">
        <v>836</v>
      </c>
      <c r="E114" s="449" t="s">
        <v>985</v>
      </c>
      <c r="F114" s="446" t="s">
        <v>1367</v>
      </c>
      <c r="G114" s="450">
        <f>'3-OPP'!E19</f>
        <v>-2699784</v>
      </c>
    </row>
    <row r="115" spans="1:7" ht="15.75">
      <c r="A115" s="445" t="str">
        <f t="shared" si="12"/>
        <v>ДФ ДСК Алтернатива 1</v>
      </c>
      <c r="B115" s="446" t="str">
        <f t="shared" si="13"/>
        <v>РГ-05-1574</v>
      </c>
      <c r="C115" s="447">
        <f t="shared" si="14"/>
        <v>45107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Алтернатива 1</v>
      </c>
      <c r="B116" s="446" t="str">
        <f t="shared" si="13"/>
        <v>РГ-05-1574</v>
      </c>
      <c r="C116" s="447">
        <f t="shared" si="14"/>
        <v>45107</v>
      </c>
      <c r="D116" s="448" t="s">
        <v>837</v>
      </c>
      <c r="E116" s="451" t="s">
        <v>958</v>
      </c>
      <c r="F116" s="446" t="s">
        <v>1367</v>
      </c>
      <c r="G116" s="450">
        <f>'3-OPP'!E21</f>
        <v>-964663</v>
      </c>
    </row>
    <row r="117" spans="1:7" ht="31.5">
      <c r="A117" s="445" t="str">
        <f t="shared" si="12"/>
        <v>ДФ ДСК Алтернатива 1</v>
      </c>
      <c r="B117" s="446" t="str">
        <f t="shared" si="13"/>
        <v>РГ-05-1574</v>
      </c>
      <c r="C117" s="447">
        <f t="shared" si="14"/>
        <v>45107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Алтернатива 1</v>
      </c>
      <c r="B118" s="446" t="str">
        <f t="shared" si="13"/>
        <v>РГ-05-1574</v>
      </c>
      <c r="C118" s="447">
        <f t="shared" si="14"/>
        <v>45107</v>
      </c>
      <c r="D118" s="448" t="s">
        <v>839</v>
      </c>
      <c r="E118" s="451" t="s">
        <v>960</v>
      </c>
      <c r="F118" s="446" t="s">
        <v>1367</v>
      </c>
      <c r="G118" s="450">
        <f>'3-OPP'!E23</f>
        <v>198643</v>
      </c>
    </row>
    <row r="119" spans="1:7" ht="15.75">
      <c r="A119" s="445" t="str">
        <f t="shared" si="12"/>
        <v>ДФ ДСК Алтернатива 1</v>
      </c>
      <c r="B119" s="446" t="str">
        <f t="shared" si="13"/>
        <v>РГ-05-1574</v>
      </c>
      <c r="C119" s="447">
        <f t="shared" si="14"/>
        <v>45107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ДФ ДСК Алтернатива 1</v>
      </c>
      <c r="B120" s="446" t="str">
        <f t="shared" si="13"/>
        <v>РГ-05-1574</v>
      </c>
      <c r="C120" s="447">
        <f t="shared" si="14"/>
        <v>45107</v>
      </c>
      <c r="D120" s="448" t="s">
        <v>841</v>
      </c>
      <c r="E120" s="453" t="s">
        <v>962</v>
      </c>
      <c r="F120" s="446" t="s">
        <v>1367</v>
      </c>
      <c r="G120" s="450">
        <f>'3-OPP'!E25</f>
        <v>-48929</v>
      </c>
    </row>
    <row r="121" spans="1:7" ht="15.75">
      <c r="A121" s="445" t="str">
        <f t="shared" si="12"/>
        <v>ДФ ДСК Алтернатива 1</v>
      </c>
      <c r="B121" s="446" t="str">
        <f t="shared" si="13"/>
        <v>РГ-05-1574</v>
      </c>
      <c r="C121" s="447">
        <f t="shared" si="14"/>
        <v>45107</v>
      </c>
      <c r="D121" s="448" t="s">
        <v>842</v>
      </c>
      <c r="E121" s="453" t="s">
        <v>963</v>
      </c>
      <c r="F121" s="446" t="s">
        <v>1367</v>
      </c>
      <c r="G121" s="450">
        <f>'3-OPP'!E26</f>
        <v>-4366</v>
      </c>
    </row>
    <row r="122" spans="1:7" ht="15.75">
      <c r="A122" s="445" t="str">
        <f t="shared" si="12"/>
        <v>ДФ ДСК Алтернатива 1</v>
      </c>
      <c r="B122" s="446" t="str">
        <f t="shared" si="13"/>
        <v>РГ-05-1574</v>
      </c>
      <c r="C122" s="447">
        <f t="shared" si="14"/>
        <v>45107</v>
      </c>
      <c r="D122" s="448" t="s">
        <v>843</v>
      </c>
      <c r="E122" s="453" t="s">
        <v>964</v>
      </c>
      <c r="F122" s="446" t="s">
        <v>1367</v>
      </c>
      <c r="G122" s="450">
        <f>'3-OPP'!E27</f>
        <v>-119</v>
      </c>
    </row>
    <row r="123" spans="1:7" ht="15.75">
      <c r="A123" s="445" t="str">
        <f t="shared" si="12"/>
        <v>ДФ ДСК Алтернатива 1</v>
      </c>
      <c r="B123" s="446" t="str">
        <f t="shared" si="13"/>
        <v>РГ-05-1574</v>
      </c>
      <c r="C123" s="447">
        <f t="shared" si="14"/>
        <v>45107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Алтернатива 1</v>
      </c>
      <c r="B124" s="446" t="str">
        <f t="shared" si="13"/>
        <v>РГ-05-1574</v>
      </c>
      <c r="C124" s="447">
        <f t="shared" si="14"/>
        <v>45107</v>
      </c>
      <c r="D124" s="454" t="s">
        <v>845</v>
      </c>
      <c r="E124" s="449" t="s">
        <v>115</v>
      </c>
      <c r="F124" s="446" t="s">
        <v>1367</v>
      </c>
      <c r="G124" s="450">
        <f>'3-OPP'!E29</f>
        <v>-819434</v>
      </c>
    </row>
    <row r="125" spans="1:7" ht="15.75">
      <c r="A125" s="445" t="str">
        <f t="shared" si="12"/>
        <v>ДФ ДСК Алтернатива 1</v>
      </c>
      <c r="B125" s="446" t="str">
        <f t="shared" si="13"/>
        <v>РГ-05-1574</v>
      </c>
      <c r="C125" s="447">
        <f t="shared" si="14"/>
        <v>45107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Алтернатива 1</v>
      </c>
      <c r="B126" s="446" t="str">
        <f t="shared" si="13"/>
        <v>РГ-05-1574</v>
      </c>
      <c r="C126" s="447">
        <f t="shared" si="14"/>
        <v>45107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Алтернатива 1</v>
      </c>
      <c r="B127" s="446" t="str">
        <f t="shared" si="13"/>
        <v>РГ-05-1574</v>
      </c>
      <c r="C127" s="447">
        <f t="shared" si="14"/>
        <v>45107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Алтернатива 1</v>
      </c>
      <c r="B128" s="446" t="str">
        <f t="shared" si="13"/>
        <v>РГ-05-1574</v>
      </c>
      <c r="C128" s="447">
        <f t="shared" si="14"/>
        <v>45107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Алтернатива 1</v>
      </c>
      <c r="B129" s="446" t="str">
        <f t="shared" si="13"/>
        <v>РГ-05-1574</v>
      </c>
      <c r="C129" s="447">
        <f t="shared" si="14"/>
        <v>45107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Алтернатива 1</v>
      </c>
      <c r="B130" s="446" t="str">
        <f t="shared" si="13"/>
        <v>РГ-05-1574</v>
      </c>
      <c r="C130" s="447">
        <f t="shared" si="14"/>
        <v>45107</v>
      </c>
      <c r="D130" s="448" t="s">
        <v>850</v>
      </c>
      <c r="E130" s="451" t="s">
        <v>970</v>
      </c>
      <c r="F130" s="446" t="s">
        <v>1367</v>
      </c>
      <c r="G130" s="450">
        <f>'3-OPP'!E35</f>
        <v>-230</v>
      </c>
    </row>
    <row r="131" spans="1:7" ht="31.5">
      <c r="A131" s="445" t="str">
        <f t="shared" si="12"/>
        <v>ДФ ДСК Алтернатива 1</v>
      </c>
      <c r="B131" s="446" t="str">
        <f t="shared" si="13"/>
        <v>РГ-05-1574</v>
      </c>
      <c r="C131" s="447">
        <f t="shared" si="14"/>
        <v>45107</v>
      </c>
      <c r="D131" s="454" t="s">
        <v>851</v>
      </c>
      <c r="E131" s="449" t="s">
        <v>148</v>
      </c>
      <c r="F131" s="446" t="s">
        <v>1367</v>
      </c>
      <c r="G131" s="450">
        <f>'3-OPP'!E36</f>
        <v>-230</v>
      </c>
    </row>
    <row r="132" spans="1:7" ht="31.5">
      <c r="A132" s="445" t="str">
        <f t="shared" si="12"/>
        <v>ДФ ДСК Алтернатива 1</v>
      </c>
      <c r="B132" s="446" t="str">
        <f t="shared" si="13"/>
        <v>РГ-05-1574</v>
      </c>
      <c r="C132" s="447">
        <f t="shared" si="14"/>
        <v>45107</v>
      </c>
      <c r="D132" s="454" t="s">
        <v>852</v>
      </c>
      <c r="E132" s="449" t="s">
        <v>62</v>
      </c>
      <c r="F132" s="446" t="s">
        <v>1367</v>
      </c>
      <c r="G132" s="450">
        <f>'3-OPP'!E37</f>
        <v>-3519448</v>
      </c>
    </row>
    <row r="133" spans="1:7" ht="31.5">
      <c r="A133" s="445" t="str">
        <f t="shared" si="12"/>
        <v>ДФ ДСК Алтернатива 1</v>
      </c>
      <c r="B133" s="446" t="str">
        <f t="shared" si="13"/>
        <v>РГ-05-1574</v>
      </c>
      <c r="C133" s="447">
        <f t="shared" si="14"/>
        <v>45107</v>
      </c>
      <c r="D133" s="454" t="s">
        <v>853</v>
      </c>
      <c r="E133" s="449" t="s">
        <v>982</v>
      </c>
      <c r="F133" s="446" t="s">
        <v>1367</v>
      </c>
      <c r="G133" s="450">
        <f>'3-OPP'!E38</f>
        <v>5119589</v>
      </c>
    </row>
    <row r="134" spans="1:7" ht="31.5">
      <c r="A134" s="445" t="str">
        <f t="shared" si="12"/>
        <v>ДФ ДСК Алтернатива 1</v>
      </c>
      <c r="B134" s="446" t="str">
        <f t="shared" si="13"/>
        <v>РГ-05-1574</v>
      </c>
      <c r="C134" s="447">
        <f t="shared" si="14"/>
        <v>45107</v>
      </c>
      <c r="D134" s="454" t="s">
        <v>854</v>
      </c>
      <c r="E134" s="449" t="s">
        <v>983</v>
      </c>
      <c r="F134" s="446" t="s">
        <v>1367</v>
      </c>
      <c r="G134" s="450">
        <f>'3-OPP'!E39</f>
        <v>1600141</v>
      </c>
    </row>
    <row r="135" spans="1:7" ht="15.75">
      <c r="A135" s="445" t="str">
        <f t="shared" si="12"/>
        <v>ДФ ДСК Алтернатива 1</v>
      </c>
      <c r="B135" s="446" t="str">
        <f t="shared" si="13"/>
        <v>РГ-05-1574</v>
      </c>
      <c r="C135" s="447">
        <f t="shared" si="14"/>
        <v>45107</v>
      </c>
      <c r="D135" s="448" t="s">
        <v>855</v>
      </c>
      <c r="E135" s="452" t="s">
        <v>91</v>
      </c>
      <c r="F135" s="446" t="s">
        <v>1367</v>
      </c>
      <c r="G135" s="450">
        <f>'3-OPP'!E40</f>
        <v>1600141</v>
      </c>
    </row>
    <row r="136" spans="1:7" ht="31.5">
      <c r="A136" s="433" t="str">
        <f t="shared" si="12"/>
        <v>ДФ ДСК Алтернатива 1</v>
      </c>
      <c r="B136" s="434" t="str">
        <f t="shared" si="13"/>
        <v>РГ-05-1574</v>
      </c>
      <c r="C136" s="435">
        <f t="shared" si="14"/>
        <v>45107</v>
      </c>
      <c r="D136" s="455" t="s">
        <v>856</v>
      </c>
      <c r="E136" s="456" t="s">
        <v>95</v>
      </c>
      <c r="F136" s="434" t="s">
        <v>1368</v>
      </c>
      <c r="G136" s="438">
        <f>'4-OSK'!I13</f>
        <v>31969103</v>
      </c>
    </row>
    <row r="137" spans="1:7" ht="31.5">
      <c r="A137" s="433" t="str">
        <f t="shared" si="12"/>
        <v>ДФ ДСК Алтернатива 1</v>
      </c>
      <c r="B137" s="434" t="str">
        <f t="shared" si="13"/>
        <v>РГ-05-1574</v>
      </c>
      <c r="C137" s="435">
        <f t="shared" si="14"/>
        <v>45107</v>
      </c>
      <c r="D137" s="455" t="s">
        <v>857</v>
      </c>
      <c r="E137" s="456" t="s">
        <v>49</v>
      </c>
      <c r="F137" s="434" t="s">
        <v>1368</v>
      </c>
      <c r="G137" s="438">
        <f>'4-OSK'!I14</f>
        <v>21978838</v>
      </c>
    </row>
    <row r="138" spans="1:7" ht="31.5">
      <c r="A138" s="433" t="str">
        <f t="shared" si="12"/>
        <v>ДФ ДСК Алтернатива 1</v>
      </c>
      <c r="B138" s="434" t="str">
        <f t="shared" si="13"/>
        <v>РГ-05-1574</v>
      </c>
      <c r="C138" s="435">
        <f t="shared" si="14"/>
        <v>45107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Алтернатива 1</v>
      </c>
      <c r="B139" s="434" t="str">
        <f t="shared" si="13"/>
        <v>РГ-05-1574</v>
      </c>
      <c r="C139" s="435">
        <f t="shared" si="14"/>
        <v>45107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Алтернатива 1</v>
      </c>
      <c r="B140" s="434" t="str">
        <f t="shared" si="13"/>
        <v>РГ-05-1574</v>
      </c>
      <c r="C140" s="435">
        <f t="shared" si="14"/>
        <v>45107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Алтернатива 1</v>
      </c>
      <c r="B141" s="434" t="str">
        <f t="shared" si="13"/>
        <v>РГ-05-1574</v>
      </c>
      <c r="C141" s="435">
        <f t="shared" si="14"/>
        <v>45107</v>
      </c>
      <c r="D141" s="455" t="s">
        <v>861</v>
      </c>
      <c r="E141" s="456" t="s">
        <v>51</v>
      </c>
      <c r="F141" s="434" t="s">
        <v>1368</v>
      </c>
      <c r="G141" s="438">
        <f>'4-OSK'!I18</f>
        <v>21978838</v>
      </c>
    </row>
    <row r="142" spans="1:7" ht="31.5">
      <c r="A142" s="433" t="str">
        <f aca="true" t="shared" si="15" ref="A142:A155">dfName</f>
        <v>ДФ ДСК Алтернатива 1</v>
      </c>
      <c r="B142" s="434" t="str">
        <f aca="true" t="shared" si="16" ref="B142:B155">dfRG</f>
        <v>РГ-05-1574</v>
      </c>
      <c r="C142" s="435">
        <f aca="true" t="shared" si="17" ref="C142:C155">EndDate</f>
        <v>45107</v>
      </c>
      <c r="D142" s="455" t="s">
        <v>862</v>
      </c>
      <c r="E142" s="456" t="s">
        <v>149</v>
      </c>
      <c r="F142" s="434" t="s">
        <v>1368</v>
      </c>
      <c r="G142" s="438">
        <f>'4-OSK'!I19</f>
        <v>-2699784</v>
      </c>
    </row>
    <row r="143" spans="1:7" ht="31.5">
      <c r="A143" s="433" t="str">
        <f t="shared" si="15"/>
        <v>ДФ ДСК Алтернатива 1</v>
      </c>
      <c r="B143" s="434" t="str">
        <f t="shared" si="16"/>
        <v>РГ-05-1574</v>
      </c>
      <c r="C143" s="435">
        <f t="shared" si="17"/>
        <v>45107</v>
      </c>
      <c r="D143" s="455" t="s">
        <v>863</v>
      </c>
      <c r="E143" s="457" t="s">
        <v>225</v>
      </c>
      <c r="F143" s="434" t="s">
        <v>1368</v>
      </c>
      <c r="G143" s="438">
        <f>'4-OSK'!I20</f>
        <v>237638</v>
      </c>
    </row>
    <row r="144" spans="1:7" ht="31.5">
      <c r="A144" s="433" t="str">
        <f t="shared" si="15"/>
        <v>ДФ ДСК Алтернатива 1</v>
      </c>
      <c r="B144" s="434" t="str">
        <f t="shared" si="16"/>
        <v>РГ-05-1574</v>
      </c>
      <c r="C144" s="435">
        <f t="shared" si="17"/>
        <v>45107</v>
      </c>
      <c r="D144" s="455" t="s">
        <v>864</v>
      </c>
      <c r="E144" s="457" t="s">
        <v>226</v>
      </c>
      <c r="F144" s="434" t="s">
        <v>1368</v>
      </c>
      <c r="G144" s="438">
        <f>'4-OSK'!I21</f>
        <v>-2937422</v>
      </c>
    </row>
    <row r="145" spans="1:7" ht="31.5">
      <c r="A145" s="433" t="str">
        <f t="shared" si="15"/>
        <v>ДФ ДСК Алтернатива 1</v>
      </c>
      <c r="B145" s="434" t="str">
        <f t="shared" si="16"/>
        <v>РГ-05-1574</v>
      </c>
      <c r="C145" s="435">
        <f t="shared" si="17"/>
        <v>45107</v>
      </c>
      <c r="D145" s="455" t="s">
        <v>865</v>
      </c>
      <c r="E145" s="456" t="s">
        <v>52</v>
      </c>
      <c r="F145" s="434" t="s">
        <v>1368</v>
      </c>
      <c r="G145" s="438">
        <f>'4-OSK'!I22</f>
        <v>259047</v>
      </c>
    </row>
    <row r="146" spans="1:7" ht="31.5">
      <c r="A146" s="433" t="str">
        <f t="shared" si="15"/>
        <v>ДФ ДСК Алтернатива 1</v>
      </c>
      <c r="B146" s="434" t="str">
        <f t="shared" si="16"/>
        <v>РГ-05-1574</v>
      </c>
      <c r="C146" s="435">
        <f t="shared" si="17"/>
        <v>45107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Алтернатива 1</v>
      </c>
      <c r="B147" s="434" t="str">
        <f t="shared" si="16"/>
        <v>РГ-05-1574</v>
      </c>
      <c r="C147" s="435">
        <f t="shared" si="17"/>
        <v>45107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Алтернатива 1</v>
      </c>
      <c r="B148" s="434" t="str">
        <f t="shared" si="16"/>
        <v>РГ-05-1574</v>
      </c>
      <c r="C148" s="435">
        <f t="shared" si="17"/>
        <v>45107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Алтернатива 1</v>
      </c>
      <c r="B149" s="434" t="str">
        <f t="shared" si="16"/>
        <v>РГ-05-1574</v>
      </c>
      <c r="C149" s="435">
        <f t="shared" si="17"/>
        <v>45107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Алтернатива 1</v>
      </c>
      <c r="B150" s="434" t="str">
        <f t="shared" si="16"/>
        <v>РГ-05-1574</v>
      </c>
      <c r="C150" s="435">
        <f t="shared" si="17"/>
        <v>45107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Алтернатива 1</v>
      </c>
      <c r="B151" s="434" t="str">
        <f t="shared" si="16"/>
        <v>РГ-05-1574</v>
      </c>
      <c r="C151" s="435">
        <f t="shared" si="17"/>
        <v>45107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Алтернатива 1</v>
      </c>
      <c r="B152" s="434" t="str">
        <f t="shared" si="16"/>
        <v>РГ-05-1574</v>
      </c>
      <c r="C152" s="435">
        <f t="shared" si="17"/>
        <v>45107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Алтернатива 1</v>
      </c>
      <c r="B153" s="434" t="str">
        <f t="shared" si="16"/>
        <v>РГ-05-1574</v>
      </c>
      <c r="C153" s="435">
        <f t="shared" si="17"/>
        <v>45107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Алтернатива 1</v>
      </c>
      <c r="B154" s="434" t="str">
        <f t="shared" si="16"/>
        <v>РГ-05-1574</v>
      </c>
      <c r="C154" s="435">
        <f t="shared" si="17"/>
        <v>45107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Алтернатива 1</v>
      </c>
      <c r="B155" s="434" t="str">
        <f t="shared" si="16"/>
        <v>РГ-05-1574</v>
      </c>
      <c r="C155" s="435">
        <f t="shared" si="17"/>
        <v>45107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ДФ ДСК Алтернатива 1</v>
      </c>
      <c r="B157" s="434" t="str">
        <f aca="true" t="shared" si="19" ref="B157:B201">dfRG</f>
        <v>РГ-05-1574</v>
      </c>
      <c r="C157" s="435">
        <f aca="true" t="shared" si="20" ref="C157:C201">EndDate</f>
        <v>45107</v>
      </c>
      <c r="D157" s="455" t="s">
        <v>865</v>
      </c>
      <c r="E157" s="456" t="s">
        <v>55</v>
      </c>
      <c r="F157" s="434" t="s">
        <v>1368</v>
      </c>
      <c r="G157" s="438">
        <f>'4-OSK'!I34</f>
        <v>19538101</v>
      </c>
    </row>
    <row r="158" spans="1:7" ht="31.5">
      <c r="A158" s="433" t="str">
        <f t="shared" si="18"/>
        <v>ДФ ДСК Алтернатива 1</v>
      </c>
      <c r="B158" s="434" t="str">
        <f t="shared" si="19"/>
        <v>РГ-05-1574</v>
      </c>
      <c r="C158" s="435">
        <f t="shared" si="20"/>
        <v>45107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Алтернатива 1</v>
      </c>
      <c r="B159" s="434" t="str">
        <f t="shared" si="19"/>
        <v>РГ-05-1574</v>
      </c>
      <c r="C159" s="435">
        <f t="shared" si="20"/>
        <v>45107</v>
      </c>
      <c r="D159" s="455" t="s">
        <v>878</v>
      </c>
      <c r="E159" s="456" t="s">
        <v>56</v>
      </c>
      <c r="F159" s="434" t="s">
        <v>1368</v>
      </c>
      <c r="G159" s="438">
        <f>'4-OSK'!I36</f>
        <v>19538101</v>
      </c>
    </row>
    <row r="160" spans="1:7" ht="15.75">
      <c r="A160" s="474" t="str">
        <f t="shared" si="18"/>
        <v>ДФ ДСК Алтернатива 1</v>
      </c>
      <c r="B160" s="475" t="str">
        <f t="shared" si="19"/>
        <v>РГ-05-1574</v>
      </c>
      <c r="C160" s="476">
        <f t="shared" si="20"/>
        <v>45107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ДФ ДСК Алтернатива 1</v>
      </c>
      <c r="B161" s="475" t="str">
        <f t="shared" si="19"/>
        <v>РГ-05-1574</v>
      </c>
      <c r="C161" s="476">
        <f t="shared" si="20"/>
        <v>45107</v>
      </c>
      <c r="D161" s="572" t="s">
        <v>1396</v>
      </c>
      <c r="E161" s="573" t="s">
        <v>1374</v>
      </c>
      <c r="F161" s="475" t="s">
        <v>1409</v>
      </c>
      <c r="G161" s="604">
        <f>'5-DI'!D12</f>
        <v>22729083.6651</v>
      </c>
    </row>
    <row r="162" spans="1:7" ht="15.75">
      <c r="A162" s="474" t="str">
        <f t="shared" si="18"/>
        <v>ДФ ДСК Алтернатива 1</v>
      </c>
      <c r="B162" s="475" t="str">
        <f t="shared" si="19"/>
        <v>РГ-05-1574</v>
      </c>
      <c r="C162" s="476">
        <f t="shared" si="20"/>
        <v>45107</v>
      </c>
      <c r="D162" s="572" t="s">
        <v>1397</v>
      </c>
      <c r="E162" s="574" t="s">
        <v>1373</v>
      </c>
      <c r="F162" s="475" t="s">
        <v>1409</v>
      </c>
      <c r="G162" s="604">
        <f>'5-DI'!D13</f>
        <v>19961938.8691</v>
      </c>
    </row>
    <row r="163" spans="1:7" ht="15.75">
      <c r="A163" s="474" t="str">
        <f t="shared" si="18"/>
        <v>ДФ ДСК Алтернатива 1</v>
      </c>
      <c r="B163" s="475" t="str">
        <f t="shared" si="19"/>
        <v>РГ-05-1574</v>
      </c>
      <c r="C163" s="476">
        <f t="shared" si="20"/>
        <v>45107</v>
      </c>
      <c r="D163" s="572" t="s">
        <v>1398</v>
      </c>
      <c r="E163" s="575" t="s">
        <v>1386</v>
      </c>
      <c r="F163" s="475" t="s">
        <v>1409</v>
      </c>
      <c r="G163" s="604">
        <f>'5-DI'!D14</f>
        <v>243733.50470000005</v>
      </c>
    </row>
    <row r="164" spans="1:7" ht="31.5">
      <c r="A164" s="474" t="str">
        <f t="shared" si="18"/>
        <v>ДФ ДСК Алтернатива 1</v>
      </c>
      <c r="B164" s="475" t="str">
        <f t="shared" si="19"/>
        <v>РГ-05-1574</v>
      </c>
      <c r="C164" s="476">
        <f t="shared" si="20"/>
        <v>45107</v>
      </c>
      <c r="D164" s="572" t="s">
        <v>1399</v>
      </c>
      <c r="E164" s="575" t="s">
        <v>1388</v>
      </c>
      <c r="F164" s="475" t="s">
        <v>1409</v>
      </c>
      <c r="G164" s="605">
        <f>'5-DI'!D15</f>
        <v>237638</v>
      </c>
    </row>
    <row r="165" spans="1:7" ht="15.75">
      <c r="A165" s="474" t="str">
        <f t="shared" si="18"/>
        <v>ДФ ДСК Алтернатива 1</v>
      </c>
      <c r="B165" s="475" t="str">
        <f t="shared" si="19"/>
        <v>РГ-05-1574</v>
      </c>
      <c r="C165" s="476">
        <f t="shared" si="20"/>
        <v>45107</v>
      </c>
      <c r="D165" s="572" t="s">
        <v>1400</v>
      </c>
      <c r="E165" s="575" t="s">
        <v>1387</v>
      </c>
      <c r="F165" s="475" t="s">
        <v>1409</v>
      </c>
      <c r="G165" s="604">
        <f>'5-DI'!D16</f>
        <v>3010878.3006999996</v>
      </c>
    </row>
    <row r="166" spans="1:7" ht="31.5">
      <c r="A166" s="474" t="str">
        <f t="shared" si="18"/>
        <v>ДФ ДСК Алтернатива 1</v>
      </c>
      <c r="B166" s="475" t="str">
        <f t="shared" si="19"/>
        <v>РГ-05-1574</v>
      </c>
      <c r="C166" s="476">
        <f t="shared" si="20"/>
        <v>45107</v>
      </c>
      <c r="D166" s="572" t="s">
        <v>1401</v>
      </c>
      <c r="E166" s="575" t="s">
        <v>1389</v>
      </c>
      <c r="F166" s="475" t="s">
        <v>1409</v>
      </c>
      <c r="G166" s="605">
        <f>'5-DI'!D17</f>
        <v>2937422</v>
      </c>
    </row>
    <row r="167" spans="1:7" ht="31.5">
      <c r="A167" s="474" t="str">
        <f t="shared" si="18"/>
        <v>ДФ ДСК Алтернатива 1</v>
      </c>
      <c r="B167" s="475" t="str">
        <f t="shared" si="19"/>
        <v>РГ-05-1574</v>
      </c>
      <c r="C167" s="476">
        <f t="shared" si="20"/>
        <v>45107</v>
      </c>
      <c r="D167" s="572" t="s">
        <v>1402</v>
      </c>
      <c r="E167" s="575" t="s">
        <v>1390</v>
      </c>
      <c r="F167" s="475" t="s">
        <v>1409</v>
      </c>
      <c r="G167" s="604">
        <f>'5-DI'!D18</f>
        <v>0.96699</v>
      </c>
    </row>
    <row r="168" spans="1:7" ht="31.5">
      <c r="A168" s="474" t="str">
        <f t="shared" si="18"/>
        <v>ДФ ДСК Алтернатива 1</v>
      </c>
      <c r="B168" s="475" t="str">
        <f t="shared" si="19"/>
        <v>РГ-05-1574</v>
      </c>
      <c r="C168" s="476">
        <f t="shared" si="20"/>
        <v>45107</v>
      </c>
      <c r="D168" s="572" t="s">
        <v>1403</v>
      </c>
      <c r="E168" s="575" t="s">
        <v>1391</v>
      </c>
      <c r="F168" s="475" t="s">
        <v>1409</v>
      </c>
      <c r="G168" s="604">
        <f>'5-DI'!D19</f>
        <v>0.97877</v>
      </c>
    </row>
    <row r="169" spans="1:7" ht="15.75">
      <c r="A169" s="474" t="str">
        <f t="shared" si="18"/>
        <v>ДФ ДСК Алтернатива 1</v>
      </c>
      <c r="B169" s="475" t="str">
        <f t="shared" si="19"/>
        <v>РГ-05-1574</v>
      </c>
      <c r="C169" s="476">
        <f t="shared" si="20"/>
        <v>45107</v>
      </c>
      <c r="D169" s="572" t="s">
        <v>1404</v>
      </c>
      <c r="E169" s="575" t="s">
        <v>1482</v>
      </c>
      <c r="F169" s="475" t="s">
        <v>1409</v>
      </c>
      <c r="G169" s="605">
        <f>'5-DI'!D20</f>
        <v>0</v>
      </c>
    </row>
    <row r="170" spans="1:7" ht="31.5">
      <c r="A170" s="474" t="str">
        <f t="shared" si="18"/>
        <v>ДФ ДСК Алтернатива 1</v>
      </c>
      <c r="B170" s="475" t="str">
        <f t="shared" si="19"/>
        <v>РГ-05-1574</v>
      </c>
      <c r="C170" s="476">
        <f t="shared" si="20"/>
        <v>45107</v>
      </c>
      <c r="D170" s="572" t="s">
        <v>1484</v>
      </c>
      <c r="E170" s="575" t="s">
        <v>1483</v>
      </c>
      <c r="F170" s="475" t="s">
        <v>1409</v>
      </c>
      <c r="G170" s="604">
        <f>'5-DI'!D21</f>
        <v>0</v>
      </c>
    </row>
    <row r="171" spans="1:7" ht="15.75">
      <c r="A171" s="474" t="str">
        <f t="shared" si="18"/>
        <v>ДФ ДСК Алтернатива 1</v>
      </c>
      <c r="B171" s="475" t="str">
        <f t="shared" si="19"/>
        <v>РГ-05-1574</v>
      </c>
      <c r="C171" s="476">
        <f t="shared" si="20"/>
        <v>45107</v>
      </c>
      <c r="D171" s="572" t="s">
        <v>1405</v>
      </c>
      <c r="E171" s="576" t="s">
        <v>1392</v>
      </c>
      <c r="F171" s="475" t="s">
        <v>1409</v>
      </c>
      <c r="G171" s="606">
        <f>'5-DI'!D22</f>
        <v>51964</v>
      </c>
    </row>
    <row r="172" spans="1:7" ht="15.75">
      <c r="A172" s="474" t="str">
        <f t="shared" si="18"/>
        <v>ДФ ДСК Алтернатива 1</v>
      </c>
      <c r="B172" s="475" t="str">
        <f t="shared" si="19"/>
        <v>РГ-05-1574</v>
      </c>
      <c r="C172" s="476">
        <f t="shared" si="20"/>
        <v>45107</v>
      </c>
      <c r="D172" s="572" t="s">
        <v>1407</v>
      </c>
      <c r="E172" s="576" t="s">
        <v>1393</v>
      </c>
      <c r="F172" s="475" t="s">
        <v>1409</v>
      </c>
      <c r="G172" s="606">
        <f>'5-DI'!D23</f>
        <v>4346</v>
      </c>
    </row>
    <row r="173" spans="1:7" ht="15.75">
      <c r="A173" s="474" t="str">
        <f t="shared" si="18"/>
        <v>ДФ ДСК Алтернатива 1</v>
      </c>
      <c r="B173" s="475" t="str">
        <f t="shared" si="19"/>
        <v>РГ-05-1574</v>
      </c>
      <c r="C173" s="476">
        <f t="shared" si="20"/>
        <v>45107</v>
      </c>
      <c r="D173" s="572" t="s">
        <v>1447</v>
      </c>
      <c r="E173" s="576" t="s">
        <v>1394</v>
      </c>
      <c r="F173" s="475" t="s">
        <v>1409</v>
      </c>
      <c r="G173" s="606">
        <f>'5-DI'!D24</f>
        <v>0</v>
      </c>
    </row>
    <row r="174" spans="1:7" ht="15.75">
      <c r="A174" s="474" t="str">
        <f t="shared" si="18"/>
        <v>ДФ ДСК Алтернатива 1</v>
      </c>
      <c r="B174" s="475" t="str">
        <f t="shared" si="19"/>
        <v>РГ-05-1574</v>
      </c>
      <c r="C174" s="476">
        <f t="shared" si="20"/>
        <v>45107</v>
      </c>
      <c r="D174" s="572" t="s">
        <v>1448</v>
      </c>
      <c r="E174" s="576" t="s">
        <v>1443</v>
      </c>
      <c r="F174" s="475" t="s">
        <v>1409</v>
      </c>
      <c r="G174" s="607">
        <f>'5-DI'!D25</f>
        <v>0.012182132183373051</v>
      </c>
    </row>
    <row r="175" spans="1:7" ht="15.75">
      <c r="A175" s="474" t="str">
        <f t="shared" si="18"/>
        <v>ДФ ДСК Алтернатива 1</v>
      </c>
      <c r="B175" s="475" t="str">
        <f t="shared" si="19"/>
        <v>РГ-05-1574</v>
      </c>
      <c r="C175" s="476">
        <f t="shared" si="20"/>
        <v>45107</v>
      </c>
      <c r="D175" s="572" t="s">
        <v>1449</v>
      </c>
      <c r="E175" s="576" t="s">
        <v>1444</v>
      </c>
      <c r="F175" s="475" t="s">
        <v>1409</v>
      </c>
      <c r="G175" s="607">
        <f>'5-DI'!D26</f>
        <v>-0.0020753999104160537</v>
      </c>
    </row>
    <row r="176" spans="1:7" ht="15.75">
      <c r="A176" s="474" t="str">
        <f t="shared" si="18"/>
        <v>ДФ ДСК Алтернатива 1</v>
      </c>
      <c r="B176" s="475" t="str">
        <f t="shared" si="19"/>
        <v>РГ-05-1574</v>
      </c>
      <c r="C176" s="476">
        <f t="shared" si="20"/>
        <v>45107</v>
      </c>
      <c r="D176" s="572" t="s">
        <v>1450</v>
      </c>
      <c r="E176" s="576" t="s">
        <v>1445</v>
      </c>
      <c r="F176" s="475" t="s">
        <v>1409</v>
      </c>
      <c r="G176" s="607">
        <f>'5-DI'!D27</f>
        <v>0.012004218536746825</v>
      </c>
    </row>
    <row r="177" spans="1:7" ht="15.75">
      <c r="A177" s="474" t="str">
        <f t="shared" si="18"/>
        <v>ДФ ДСК Алтернатива 1</v>
      </c>
      <c r="B177" s="475" t="str">
        <f t="shared" si="19"/>
        <v>РГ-05-1574</v>
      </c>
      <c r="C177" s="476">
        <f t="shared" si="20"/>
        <v>45107</v>
      </c>
      <c r="D177" s="572" t="s">
        <v>1479</v>
      </c>
      <c r="E177" s="576" t="s">
        <v>1446</v>
      </c>
      <c r="F177" s="475" t="s">
        <v>1409</v>
      </c>
      <c r="G177" s="607">
        <f>'5-DI'!D28</f>
        <v>0.028799080953207795</v>
      </c>
    </row>
    <row r="178" spans="1:7" ht="31.5">
      <c r="A178" s="445" t="str">
        <f t="shared" si="18"/>
        <v>ДФ ДСК Алтернатива 1</v>
      </c>
      <c r="B178" s="446" t="str">
        <f t="shared" si="19"/>
        <v>РГ-05-1574</v>
      </c>
      <c r="C178" s="447">
        <f t="shared" si="20"/>
        <v>45107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ДФ ДСК Алтернатива 1</v>
      </c>
      <c r="B179" s="446" t="str">
        <f t="shared" si="19"/>
        <v>РГ-05-1574</v>
      </c>
      <c r="C179" s="447">
        <f t="shared" si="20"/>
        <v>45107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ДФ ДСК Алтернатива 1</v>
      </c>
      <c r="B180" s="446" t="str">
        <f t="shared" si="19"/>
        <v>РГ-05-1574</v>
      </c>
      <c r="C180" s="447">
        <f t="shared" si="20"/>
        <v>45107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ДФ ДСК Алтернатива 1</v>
      </c>
      <c r="B181" s="446" t="str">
        <f t="shared" si="19"/>
        <v>РГ-05-1574</v>
      </c>
      <c r="C181" s="447">
        <f t="shared" si="20"/>
        <v>45107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ДФ ДСК Алтернатива 1</v>
      </c>
      <c r="B182" s="446" t="str">
        <f t="shared" si="19"/>
        <v>РГ-05-1574</v>
      </c>
      <c r="C182" s="447">
        <f t="shared" si="20"/>
        <v>45107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ДФ ДСК Алтернатива 1</v>
      </c>
      <c r="B183" s="446" t="str">
        <f t="shared" si="19"/>
        <v>РГ-05-1574</v>
      </c>
      <c r="C183" s="447">
        <f t="shared" si="20"/>
        <v>45107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ДФ ДСК Алтернатива 1</v>
      </c>
      <c r="B184" s="446" t="str">
        <f t="shared" si="19"/>
        <v>РГ-05-1574</v>
      </c>
      <c r="C184" s="447">
        <f t="shared" si="20"/>
        <v>45107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ДФ ДСК Алтернатива 1</v>
      </c>
      <c r="B185" s="466" t="str">
        <f t="shared" si="19"/>
        <v>РГ-05-1574</v>
      </c>
      <c r="C185" s="467">
        <f t="shared" si="20"/>
        <v>45107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ДФ ДСК Алтернатива 1</v>
      </c>
      <c r="B186" s="466" t="str">
        <f t="shared" si="19"/>
        <v>РГ-05-1574</v>
      </c>
      <c r="C186" s="467">
        <f t="shared" si="20"/>
        <v>45107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ДФ ДСК Алтернатива 1</v>
      </c>
      <c r="B187" s="466" t="str">
        <f t="shared" si="19"/>
        <v>РГ-05-1574</v>
      </c>
      <c r="C187" s="467">
        <f t="shared" si="20"/>
        <v>45107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ДФ ДСК Алтернатива 1</v>
      </c>
      <c r="B188" s="466" t="str">
        <f t="shared" si="19"/>
        <v>РГ-05-1574</v>
      </c>
      <c r="C188" s="467">
        <f t="shared" si="20"/>
        <v>45107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ДФ ДСК Алтернатива 1</v>
      </c>
      <c r="B189" s="466" t="str">
        <f t="shared" si="19"/>
        <v>РГ-05-1574</v>
      </c>
      <c r="C189" s="467">
        <f t="shared" si="20"/>
        <v>45107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ДФ ДСК Алтернатива 1</v>
      </c>
      <c r="B190" s="466" t="str">
        <f t="shared" si="19"/>
        <v>РГ-05-1574</v>
      </c>
      <c r="C190" s="467">
        <f t="shared" si="20"/>
        <v>45107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ДФ ДСК Алтернатива 1</v>
      </c>
      <c r="B191" s="466" t="str">
        <f t="shared" si="19"/>
        <v>РГ-05-1574</v>
      </c>
      <c r="C191" s="467">
        <f t="shared" si="20"/>
        <v>45107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ДФ ДСК Алтернатива 1</v>
      </c>
      <c r="B192" s="466" t="str">
        <f t="shared" si="19"/>
        <v>РГ-05-1574</v>
      </c>
      <c r="C192" s="467">
        <f t="shared" si="20"/>
        <v>45107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ДФ ДСК Алтернатива 1</v>
      </c>
      <c r="B193" s="466" t="str">
        <f t="shared" si="19"/>
        <v>РГ-05-1574</v>
      </c>
      <c r="C193" s="467">
        <f t="shared" si="20"/>
        <v>45107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ДФ ДСК Алтернатива 1</v>
      </c>
      <c r="B194" s="466" t="str">
        <f t="shared" si="19"/>
        <v>РГ-05-1574</v>
      </c>
      <c r="C194" s="467">
        <f t="shared" si="20"/>
        <v>45107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ДФ ДСК Алтернатива 1</v>
      </c>
      <c r="B195" s="466" t="str">
        <f t="shared" si="19"/>
        <v>РГ-05-1574</v>
      </c>
      <c r="C195" s="467">
        <f t="shared" si="20"/>
        <v>45107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ДФ ДСК Алтернатива 1</v>
      </c>
      <c r="B196" s="466" t="str">
        <f t="shared" si="19"/>
        <v>РГ-05-1574</v>
      </c>
      <c r="C196" s="467">
        <f t="shared" si="20"/>
        <v>45107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ДФ ДСК Алтернатива 1</v>
      </c>
      <c r="B197" s="466" t="str">
        <f t="shared" si="19"/>
        <v>РГ-05-1574</v>
      </c>
      <c r="C197" s="467">
        <f t="shared" si="20"/>
        <v>45107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ДФ ДСК Алтернатива 1</v>
      </c>
      <c r="B198" s="466" t="str">
        <f t="shared" si="19"/>
        <v>РГ-05-1574</v>
      </c>
      <c r="C198" s="467">
        <f t="shared" si="20"/>
        <v>45107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ДФ ДСК Алтернатива 1</v>
      </c>
      <c r="B199" s="475" t="str">
        <f t="shared" si="19"/>
        <v>РГ-05-1574</v>
      </c>
      <c r="C199" s="476">
        <f t="shared" si="20"/>
        <v>45107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ДФ ДСК Алтернатива 1</v>
      </c>
      <c r="B200" s="475" t="str">
        <f t="shared" si="19"/>
        <v>РГ-05-1574</v>
      </c>
      <c r="C200" s="476">
        <f t="shared" si="20"/>
        <v>45107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ДФ ДСК Алтернатива 1</v>
      </c>
      <c r="B201" s="475" t="str">
        <f t="shared" si="19"/>
        <v>РГ-05-1574</v>
      </c>
      <c r="C201" s="476">
        <f t="shared" si="20"/>
        <v>45107</v>
      </c>
      <c r="D201" s="480" t="s">
        <v>900</v>
      </c>
      <c r="E201" s="481" t="s">
        <v>911</v>
      </c>
      <c r="F201" s="475" t="s">
        <v>1372</v>
      </c>
      <c r="G201" s="479">
        <f>'7-RP'!C33</f>
        <v>0</v>
      </c>
    </row>
    <row r="202" spans="1:7" ht="15.75">
      <c r="A202" s="474" t="str">
        <f aca="true" t="shared" si="21" ref="A202:A214">dfName</f>
        <v>ДФ ДСК Алтернатива 1</v>
      </c>
      <c r="B202" s="475" t="str">
        <f aca="true" t="shared" si="22" ref="B202:B214">dfRG</f>
        <v>РГ-05-1574</v>
      </c>
      <c r="C202" s="476">
        <f aca="true" t="shared" si="23" ref="C202:C214">EndDate</f>
        <v>45107</v>
      </c>
      <c r="D202" s="480" t="s">
        <v>901</v>
      </c>
      <c r="E202" s="482" t="s">
        <v>159</v>
      </c>
      <c r="F202" s="475" t="s">
        <v>1372</v>
      </c>
      <c r="G202" s="479">
        <f>'7-RP'!C34</f>
        <v>0</v>
      </c>
    </row>
    <row r="203" spans="1:7" ht="15.75">
      <c r="A203" s="474" t="str">
        <f t="shared" si="21"/>
        <v>ДФ ДСК Алтернатива 1</v>
      </c>
      <c r="B203" s="475" t="str">
        <f t="shared" si="22"/>
        <v>РГ-05-1574</v>
      </c>
      <c r="C203" s="476">
        <f t="shared" si="23"/>
        <v>45107</v>
      </c>
      <c r="D203" s="480" t="s">
        <v>902</v>
      </c>
      <c r="E203" s="482" t="s">
        <v>98</v>
      </c>
      <c r="F203" s="475" t="s">
        <v>1372</v>
      </c>
      <c r="G203" s="479">
        <f>'7-RP'!C35</f>
        <v>0</v>
      </c>
    </row>
    <row r="204" spans="1:7" ht="15.75">
      <c r="A204" s="474" t="str">
        <f t="shared" si="21"/>
        <v>ДФ ДСК Алтернатива 1</v>
      </c>
      <c r="B204" s="475" t="str">
        <f t="shared" si="22"/>
        <v>РГ-05-1574</v>
      </c>
      <c r="C204" s="476">
        <f t="shared" si="23"/>
        <v>45107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ДФ ДСК Алтернатива 1</v>
      </c>
      <c r="B205" s="475" t="str">
        <f t="shared" si="22"/>
        <v>РГ-05-1574</v>
      </c>
      <c r="C205" s="476">
        <f t="shared" si="23"/>
        <v>45107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ДФ ДСК Алтернатива 1</v>
      </c>
      <c r="B206" s="475" t="str">
        <f t="shared" si="22"/>
        <v>РГ-05-1574</v>
      </c>
      <c r="C206" s="476">
        <f t="shared" si="23"/>
        <v>45107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ДФ ДСК Алтернатива 1</v>
      </c>
      <c r="B207" s="475" t="str">
        <f t="shared" si="22"/>
        <v>РГ-05-1574</v>
      </c>
      <c r="C207" s="476">
        <f t="shared" si="23"/>
        <v>45107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ДФ ДСК Алтернатива 1</v>
      </c>
      <c r="B208" s="475" t="str">
        <f t="shared" si="22"/>
        <v>РГ-05-1574</v>
      </c>
      <c r="C208" s="476">
        <f t="shared" si="23"/>
        <v>45107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ДФ ДСК Алтернатива 1</v>
      </c>
      <c r="B209" s="475" t="str">
        <f t="shared" si="22"/>
        <v>РГ-05-1574</v>
      </c>
      <c r="C209" s="476">
        <f t="shared" si="23"/>
        <v>45107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ДФ ДСК Алтернатива 1</v>
      </c>
      <c r="B210" s="475" t="str">
        <f t="shared" si="22"/>
        <v>РГ-05-1574</v>
      </c>
      <c r="C210" s="476">
        <f t="shared" si="23"/>
        <v>45107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ДФ ДСК Алтернатива 1</v>
      </c>
      <c r="B211" s="475" t="str">
        <f t="shared" si="22"/>
        <v>РГ-05-1574</v>
      </c>
      <c r="C211" s="476">
        <f t="shared" si="23"/>
        <v>45107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ДФ ДСК Алтернатива 1</v>
      </c>
      <c r="B212" s="475" t="str">
        <f t="shared" si="22"/>
        <v>РГ-05-1574</v>
      </c>
      <c r="C212" s="476">
        <f t="shared" si="23"/>
        <v>45107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ДФ ДСК Алтернатива 1</v>
      </c>
      <c r="B213" s="475" t="str">
        <f t="shared" si="22"/>
        <v>РГ-05-1574</v>
      </c>
      <c r="C213" s="476">
        <f t="shared" si="23"/>
        <v>45107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ДФ ДСК Алтернатива 1</v>
      </c>
      <c r="B214" s="484" t="str">
        <f t="shared" si="22"/>
        <v>РГ-05-1574</v>
      </c>
      <c r="C214" s="485">
        <f t="shared" si="23"/>
        <v>45107</v>
      </c>
      <c r="D214" s="486" t="s">
        <v>910</v>
      </c>
      <c r="E214" s="487" t="s">
        <v>75</v>
      </c>
      <c r="F214" s="484" t="s">
        <v>1372</v>
      </c>
      <c r="G214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C1">
      <selection activeCell="G31" sqref="G31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АЛТЕРНАТИВА 1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30.06.2023 г.</v>
      </c>
      <c r="B4" s="92"/>
      <c r="C4" s="92"/>
      <c r="D4" s="92"/>
      <c r="E4" s="92"/>
      <c r="F4" s="225" t="s">
        <v>914</v>
      </c>
      <c r="G4" s="234">
        <f>ReportedCompletionDate</f>
        <v>45135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19961939</v>
      </c>
      <c r="H11" s="251">
        <v>22729084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30489</v>
      </c>
      <c r="H13" s="231">
        <v>-36872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30489</v>
      </c>
      <c r="H16" s="252">
        <f>SUM(H13:H15)</f>
        <v>-36872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-713374</v>
      </c>
      <c r="H18" s="244">
        <f>SUM(H19:H20)</f>
        <v>1215949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1367357</v>
      </c>
      <c r="H19" s="231">
        <v>1367357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-2080731</v>
      </c>
      <c r="H20" s="231">
        <v>-151408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259047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1600141</v>
      </c>
      <c r="D22" s="231">
        <v>5119589</v>
      </c>
      <c r="E22" s="286" t="s">
        <v>990</v>
      </c>
      <c r="F22" s="230" t="s">
        <v>991</v>
      </c>
      <c r="G22" s="231"/>
      <c r="H22" s="231">
        <v>-1929323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-454327</v>
      </c>
      <c r="H23" s="252">
        <f>H19+H21+H20+H22</f>
        <v>-713374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19538101</v>
      </c>
      <c r="H24" s="252">
        <f>H11+H16+H23</f>
        <v>21978838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1600141</v>
      </c>
      <c r="D25" s="252">
        <f>SUM(D21:D24)</f>
        <v>5119589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17762280</v>
      </c>
      <c r="D27" s="244">
        <f>SUM(D28:D31)</f>
        <v>16655923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8489</v>
      </c>
      <c r="H28" s="244">
        <f>SUM(H29:H31)</f>
        <v>5473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370</v>
      </c>
      <c r="H29" s="258">
        <v>390</v>
      </c>
    </row>
    <row r="30" spans="1:8" ht="15.75">
      <c r="A30" s="294" t="s">
        <v>100</v>
      </c>
      <c r="B30" s="230" t="s">
        <v>180</v>
      </c>
      <c r="C30" s="258">
        <v>17762280</v>
      </c>
      <c r="D30" s="258">
        <v>16655923</v>
      </c>
      <c r="E30" s="265" t="s">
        <v>94</v>
      </c>
      <c r="F30" s="262" t="s">
        <v>210</v>
      </c>
      <c r="G30" s="258">
        <v>8119</v>
      </c>
      <c r="H30" s="258">
        <v>5083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17762280</v>
      </c>
      <c r="D37" s="243">
        <f>SUM(D32:D36)+D27</f>
        <v>16655923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184169</v>
      </c>
      <c r="D39" s="258">
        <v>208799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8489</v>
      </c>
      <c r="H40" s="259">
        <f>SUM(H32:H39)+H28+H27</f>
        <v>5473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184169</v>
      </c>
      <c r="D43" s="259">
        <f>SUM(D39:D42)</f>
        <v>208799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19546590</v>
      </c>
      <c r="D45" s="259">
        <f>D25+D37+D43+D44</f>
        <v>21984311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19546590</v>
      </c>
      <c r="D47" s="608">
        <f>D18+D45</f>
        <v>21984311</v>
      </c>
      <c r="E47" s="264" t="s">
        <v>35</v>
      </c>
      <c r="F47" s="223" t="s">
        <v>221</v>
      </c>
      <c r="G47" s="609">
        <f>G24+G40</f>
        <v>19546590</v>
      </c>
      <c r="H47" s="609">
        <f>H24+H40</f>
        <v>21984311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2" sqref="C22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АЛТЕРНАТИВА 1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01.01.2023 - 30.06.2023</v>
      </c>
      <c r="B4" s="91"/>
      <c r="C4" s="90"/>
      <c r="D4" s="91"/>
      <c r="E4" s="91"/>
      <c r="F4" s="76" t="s">
        <v>914</v>
      </c>
      <c r="G4" s="490">
        <f>ReportedCompletionDate</f>
        <v>45135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>
        <v>6221</v>
      </c>
      <c r="E12" s="136" t="s">
        <v>38</v>
      </c>
      <c r="F12" s="372" t="s">
        <v>811</v>
      </c>
      <c r="G12" s="245"/>
      <c r="H12" s="245"/>
      <c r="I12" s="132"/>
    </row>
    <row r="13" spans="1:9" s="124" customFormat="1" ht="31.5">
      <c r="A13" s="136" t="s">
        <v>936</v>
      </c>
      <c r="B13" s="372" t="s">
        <v>795</v>
      </c>
      <c r="C13" s="245">
        <v>254</v>
      </c>
      <c r="D13" s="245"/>
      <c r="E13" s="136" t="s">
        <v>939</v>
      </c>
      <c r="F13" s="372" t="s">
        <v>812</v>
      </c>
      <c r="G13" s="245"/>
      <c r="H13" s="245">
        <v>7134.85</v>
      </c>
      <c r="I13" s="132"/>
    </row>
    <row r="14" spans="1:9" s="124" customFormat="1" ht="31.5">
      <c r="A14" s="136" t="s">
        <v>937</v>
      </c>
      <c r="B14" s="372" t="s">
        <v>796</v>
      </c>
      <c r="C14" s="245">
        <v>614943</v>
      </c>
      <c r="D14" s="245">
        <v>2888120</v>
      </c>
      <c r="E14" s="136" t="s">
        <v>940</v>
      </c>
      <c r="F14" s="372" t="s">
        <v>813</v>
      </c>
      <c r="G14" s="245">
        <v>757056</v>
      </c>
      <c r="H14" s="245">
        <v>786707.31</v>
      </c>
      <c r="I14" s="132"/>
    </row>
    <row r="15" spans="1:9" s="124" customFormat="1" ht="31.5">
      <c r="A15" s="136" t="s">
        <v>938</v>
      </c>
      <c r="B15" s="372" t="s">
        <v>797</v>
      </c>
      <c r="C15" s="245">
        <v>391</v>
      </c>
      <c r="D15" s="245">
        <v>770</v>
      </c>
      <c r="E15" s="136" t="s">
        <v>941</v>
      </c>
      <c r="F15" s="372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2" t="s">
        <v>798</v>
      </c>
      <c r="C16" s="245">
        <v>361</v>
      </c>
      <c r="D16" s="245">
        <v>385</v>
      </c>
      <c r="E16" s="157" t="s">
        <v>942</v>
      </c>
      <c r="F16" s="372" t="s">
        <v>815</v>
      </c>
      <c r="G16" s="245">
        <v>174481</v>
      </c>
      <c r="H16" s="245">
        <v>220056</v>
      </c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615949</v>
      </c>
      <c r="D18" s="248">
        <f>SUM(D12:D16)</f>
        <v>2895496</v>
      </c>
      <c r="E18" s="138" t="s">
        <v>20</v>
      </c>
      <c r="F18" s="373" t="s">
        <v>817</v>
      </c>
      <c r="G18" s="248">
        <f>SUM(G12:G17)</f>
        <v>931537</v>
      </c>
      <c r="H18" s="248">
        <f>SUM(H12:H17)</f>
        <v>1013898.16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56541</v>
      </c>
      <c r="D21" s="245">
        <v>42687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56541</v>
      </c>
      <c r="D25" s="248">
        <f>SUM(D20:D24)</f>
        <v>42687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672490</v>
      </c>
      <c r="D26" s="248">
        <f>D18+D25</f>
        <v>2938183</v>
      </c>
      <c r="E26" s="250" t="s">
        <v>40</v>
      </c>
      <c r="F26" s="373" t="s">
        <v>819</v>
      </c>
      <c r="G26" s="248">
        <f>G18+G25</f>
        <v>931537</v>
      </c>
      <c r="H26" s="248">
        <f>H18+H25</f>
        <v>1013898.16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259047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1924284.8399999999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259047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1924284.8399999999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931537</v>
      </c>
      <c r="D30" s="248">
        <f>D26+D28+D29</f>
        <v>2938183</v>
      </c>
      <c r="E30" s="250" t="s">
        <v>827</v>
      </c>
      <c r="F30" s="373" t="s">
        <v>822</v>
      </c>
      <c r="G30" s="248">
        <f>G26+G29</f>
        <v>931537</v>
      </c>
      <c r="H30" s="248">
        <f>H26+H29</f>
        <v>2938183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C24" sqref="C24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ДФ ДСК АЛТЕРНАТИВА 1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01.01.2023 - 30.06.2023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45135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237639</v>
      </c>
      <c r="D13" s="523">
        <v>-2937423</v>
      </c>
      <c r="E13" s="524">
        <f>SUM(C13:D13)</f>
        <v>-2699784</v>
      </c>
      <c r="F13" s="523">
        <v>434587</v>
      </c>
      <c r="G13" s="523">
        <v>-5853963</v>
      </c>
      <c r="H13" s="524">
        <f>SUM(F13:G13)</f>
        <v>-5419376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237639</v>
      </c>
      <c r="D19" s="527">
        <f>SUM(D13:D14,D16:D18)</f>
        <v>-2937423</v>
      </c>
      <c r="E19" s="524">
        <f t="shared" si="0"/>
        <v>-2699784</v>
      </c>
      <c r="F19" s="527">
        <f>SUM(F13:F14,F16:F18)</f>
        <v>434587</v>
      </c>
      <c r="G19" s="527">
        <f>SUM(G13:G14,G16:G18)</f>
        <v>-5853963</v>
      </c>
      <c r="H19" s="524">
        <f t="shared" si="1"/>
        <v>-5419376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977134</v>
      </c>
      <c r="D21" s="523">
        <v>-1941797</v>
      </c>
      <c r="E21" s="524">
        <f>SUM(C21:D21)</f>
        <v>-964663</v>
      </c>
      <c r="F21" s="523">
        <v>5033191</v>
      </c>
      <c r="G21" s="523">
        <v>-1050000</v>
      </c>
      <c r="H21" s="524">
        <f>SUM(F21:G21)</f>
        <v>3983191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>
        <v>199004</v>
      </c>
      <c r="D23" s="523">
        <v>-361</v>
      </c>
      <c r="E23" s="524">
        <f t="shared" si="2"/>
        <v>198643</v>
      </c>
      <c r="F23" s="523">
        <v>222275</v>
      </c>
      <c r="G23" s="523">
        <v>-6110</v>
      </c>
      <c r="H23" s="524">
        <f t="shared" si="3"/>
        <v>216165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>
        <v>-48929</v>
      </c>
      <c r="E25" s="524">
        <f t="shared" si="2"/>
        <v>-48929</v>
      </c>
      <c r="F25" s="523"/>
      <c r="G25" s="523">
        <v>-38968</v>
      </c>
      <c r="H25" s="524">
        <f t="shared" si="3"/>
        <v>-38968</v>
      </c>
    </row>
    <row r="26" spans="1:8" ht="12.75">
      <c r="A26" s="530" t="s">
        <v>963</v>
      </c>
      <c r="B26" s="95" t="s">
        <v>842</v>
      </c>
      <c r="C26" s="523"/>
      <c r="D26" s="523">
        <v>-4366</v>
      </c>
      <c r="E26" s="524">
        <f t="shared" si="2"/>
        <v>-4366</v>
      </c>
      <c r="F26" s="523"/>
      <c r="G26" s="523">
        <v>-5311</v>
      </c>
      <c r="H26" s="524">
        <f t="shared" si="3"/>
        <v>-5311</v>
      </c>
    </row>
    <row r="27" spans="1:8" ht="12.75">
      <c r="A27" s="526" t="s">
        <v>964</v>
      </c>
      <c r="B27" s="95" t="s">
        <v>843</v>
      </c>
      <c r="C27" s="523"/>
      <c r="D27" s="523">
        <v>-119</v>
      </c>
      <c r="E27" s="524">
        <f t="shared" si="2"/>
        <v>-119</v>
      </c>
      <c r="F27" s="523"/>
      <c r="G27" s="523"/>
      <c r="H27" s="524">
        <f t="shared" si="3"/>
        <v>0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1176138</v>
      </c>
      <c r="D29" s="527">
        <f>SUM(D21:D28)</f>
        <v>-1995572</v>
      </c>
      <c r="E29" s="524">
        <f t="shared" si="2"/>
        <v>-819434</v>
      </c>
      <c r="F29" s="527">
        <f>SUM(F21:F28)</f>
        <v>5255466</v>
      </c>
      <c r="G29" s="527">
        <f>SUM(G21:G28)</f>
        <v>-1100389</v>
      </c>
      <c r="H29" s="524">
        <f t="shared" si="3"/>
        <v>4155077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>
        <v>-230</v>
      </c>
      <c r="E35" s="524">
        <f>SUM(C35:D35)</f>
        <v>-230</v>
      </c>
      <c r="F35" s="523"/>
      <c r="G35" s="523">
        <v>-150</v>
      </c>
      <c r="H35" s="524">
        <f>SUM(F35:G35)</f>
        <v>-150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-230</v>
      </c>
      <c r="E36" s="527">
        <f t="shared" si="4"/>
        <v>-230</v>
      </c>
      <c r="F36" s="527">
        <f t="shared" si="4"/>
        <v>0</v>
      </c>
      <c r="G36" s="527">
        <f t="shared" si="4"/>
        <v>-150</v>
      </c>
      <c r="H36" s="527">
        <f t="shared" si="4"/>
        <v>-150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1413777</v>
      </c>
      <c r="D37" s="527">
        <f t="shared" si="5"/>
        <v>-4933225</v>
      </c>
      <c r="E37" s="527">
        <f t="shared" si="5"/>
        <v>-3519448</v>
      </c>
      <c r="F37" s="527">
        <f t="shared" si="5"/>
        <v>5690053</v>
      </c>
      <c r="G37" s="527">
        <f t="shared" si="5"/>
        <v>-6954502</v>
      </c>
      <c r="H37" s="527">
        <f t="shared" si="5"/>
        <v>-1264449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5119589</v>
      </c>
      <c r="F38" s="527"/>
      <c r="G38" s="527"/>
      <c r="H38" s="533">
        <v>3121467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1600141</v>
      </c>
      <c r="F39" s="527"/>
      <c r="G39" s="527"/>
      <c r="H39" s="527">
        <f>SUM(H37:H38)</f>
        <v>1857018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1600141</v>
      </c>
      <c r="F40" s="524"/>
      <c r="G40" s="524"/>
      <c r="H40" s="523">
        <v>1257018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7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 1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45135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3" t="s">
        <v>41</v>
      </c>
      <c r="B9" s="653" t="s">
        <v>223</v>
      </c>
      <c r="C9" s="653" t="s">
        <v>45</v>
      </c>
      <c r="D9" s="651" t="s">
        <v>42</v>
      </c>
      <c r="E9" s="652"/>
      <c r="F9" s="652"/>
      <c r="G9" s="651" t="s">
        <v>43</v>
      </c>
      <c r="H9" s="659"/>
      <c r="I9" s="653" t="s">
        <v>44</v>
      </c>
      <c r="J9" s="105"/>
    </row>
    <row r="10" spans="1:10" ht="30.75" customHeight="1">
      <c r="A10" s="658"/>
      <c r="B10" s="658" t="s">
        <v>163</v>
      </c>
      <c r="C10" s="660"/>
      <c r="D10" s="653" t="s">
        <v>924</v>
      </c>
      <c r="E10" s="653" t="s">
        <v>46</v>
      </c>
      <c r="F10" s="653" t="s">
        <v>116</v>
      </c>
      <c r="G10" s="653" t="s">
        <v>47</v>
      </c>
      <c r="H10" s="653" t="s">
        <v>48</v>
      </c>
      <c r="I10" s="658"/>
      <c r="J10" s="105"/>
    </row>
    <row r="11" spans="1:10" ht="30.75" customHeight="1">
      <c r="A11" s="654"/>
      <c r="B11" s="654"/>
      <c r="C11" s="654"/>
      <c r="D11" s="657"/>
      <c r="E11" s="654"/>
      <c r="F11" s="657"/>
      <c r="G11" s="657"/>
      <c r="H11" s="657"/>
      <c r="I11" s="657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30836477</v>
      </c>
      <c r="D13" s="235">
        <v>-83323</v>
      </c>
      <c r="E13" s="235"/>
      <c r="F13" s="235"/>
      <c r="G13" s="235">
        <v>1367357</v>
      </c>
      <c r="H13" s="235">
        <v>-151408</v>
      </c>
      <c r="I13" s="610">
        <f>SUM(C13:H13)</f>
        <v>31969103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22729084</v>
      </c>
      <c r="D14" s="610">
        <f>'1-SB'!H13</f>
        <v>-36872</v>
      </c>
      <c r="E14" s="610">
        <f>'1-SB'!H14</f>
        <v>0</v>
      </c>
      <c r="F14" s="610">
        <f>'1-SB'!H15</f>
        <v>0</v>
      </c>
      <c r="G14" s="610">
        <f>'1-SB'!H19+'1-SB'!H21</f>
        <v>1367357</v>
      </c>
      <c r="H14" s="610">
        <f>'1-SB'!H20+'1-SB'!H22</f>
        <v>-2080731</v>
      </c>
      <c r="I14" s="610">
        <f aca="true" t="shared" si="0" ref="I14:I36">SUM(C14:H14)</f>
        <v>21978838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22729084</v>
      </c>
      <c r="D18" s="611">
        <f t="shared" si="2"/>
        <v>-36872</v>
      </c>
      <c r="E18" s="611">
        <f>E14+E15</f>
        <v>0</v>
      </c>
      <c r="F18" s="611">
        <f t="shared" si="2"/>
        <v>0</v>
      </c>
      <c r="G18" s="611">
        <f t="shared" si="2"/>
        <v>1367357</v>
      </c>
      <c r="H18" s="611">
        <f t="shared" si="2"/>
        <v>-2080731</v>
      </c>
      <c r="I18" s="610">
        <f t="shared" si="0"/>
        <v>21978838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-2767145</v>
      </c>
      <c r="D19" s="611">
        <f t="shared" si="3"/>
        <v>67361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-2699784</v>
      </c>
      <c r="J19" s="105"/>
    </row>
    <row r="20" spans="1:10" ht="15">
      <c r="A20" s="205" t="s">
        <v>225</v>
      </c>
      <c r="B20" s="82" t="s">
        <v>863</v>
      </c>
      <c r="C20" s="236">
        <v>243733</v>
      </c>
      <c r="D20" s="236">
        <v>-6095</v>
      </c>
      <c r="E20" s="236"/>
      <c r="F20" s="236"/>
      <c r="G20" s="236"/>
      <c r="H20" s="236"/>
      <c r="I20" s="610">
        <f t="shared" si="0"/>
        <v>237638</v>
      </c>
      <c r="J20" s="105"/>
    </row>
    <row r="21" spans="1:10" ht="15">
      <c r="A21" s="205" t="s">
        <v>226</v>
      </c>
      <c r="B21" s="82" t="s">
        <v>864</v>
      </c>
      <c r="C21" s="236">
        <v>-3010878</v>
      </c>
      <c r="D21" s="236">
        <v>73456</v>
      </c>
      <c r="E21" s="236"/>
      <c r="F21" s="236"/>
      <c r="G21" s="236"/>
      <c r="H21" s="236"/>
      <c r="I21" s="610">
        <f t="shared" si="0"/>
        <v>-2937422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259047</v>
      </c>
      <c r="H22" s="611">
        <f>'1-SB'!G22</f>
        <v>0</v>
      </c>
      <c r="I22" s="610">
        <f t="shared" si="0"/>
        <v>259047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19961939</v>
      </c>
      <c r="D34" s="611">
        <f t="shared" si="7"/>
        <v>30489</v>
      </c>
      <c r="E34" s="611">
        <f t="shared" si="7"/>
        <v>0</v>
      </c>
      <c r="F34" s="611">
        <f t="shared" si="7"/>
        <v>0</v>
      </c>
      <c r="G34" s="611">
        <f t="shared" si="7"/>
        <v>1626404</v>
      </c>
      <c r="H34" s="611">
        <f t="shared" si="7"/>
        <v>-2080731</v>
      </c>
      <c r="I34" s="610">
        <f t="shared" si="0"/>
        <v>19538101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19961939</v>
      </c>
      <c r="D36" s="614">
        <f t="shared" si="8"/>
        <v>30489</v>
      </c>
      <c r="E36" s="614">
        <f t="shared" si="8"/>
        <v>0</v>
      </c>
      <c r="F36" s="614">
        <f t="shared" si="8"/>
        <v>0</v>
      </c>
      <c r="G36" s="614">
        <f t="shared" si="8"/>
        <v>1626404</v>
      </c>
      <c r="H36" s="614">
        <f t="shared" si="8"/>
        <v>-2080731</v>
      </c>
      <c r="I36" s="610">
        <f t="shared" si="0"/>
        <v>19538101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5" t="s">
        <v>1435</v>
      </c>
      <c r="B39" s="656"/>
      <c r="C39" s="656"/>
      <c r="D39" s="656"/>
      <c r="E39" s="656"/>
      <c r="F39" s="656"/>
      <c r="G39" s="656"/>
      <c r="H39" s="656"/>
      <c r="I39" s="656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B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61" t="s">
        <v>1417</v>
      </c>
      <c r="B2" s="661"/>
      <c r="C2" s="661"/>
      <c r="D2" s="559"/>
      <c r="E2" s="91"/>
      <c r="F2" s="91"/>
      <c r="H2" s="112"/>
    </row>
    <row r="3" spans="1:8" ht="18" customHeight="1">
      <c r="A3" s="662" t="str">
        <f>CONCATENATE("на ",UPPER(dfName))</f>
        <v>на ДФ ДСК АЛТЕРНАТИВА 1</v>
      </c>
      <c r="B3" s="662"/>
      <c r="C3" s="662"/>
      <c r="D3" s="66"/>
      <c r="E3" s="91"/>
      <c r="F3" s="91"/>
      <c r="G3" s="566"/>
      <c r="H3" s="112"/>
    </row>
    <row r="4" spans="1:8" ht="18" customHeight="1">
      <c r="A4" s="663" t="str">
        <f>"за периода "&amp;TEXT(StartDate,"dd.mm.yyyy")&amp;" - "&amp;TEXT(EndDate,"dd.mm.yyyy")</f>
        <v>за периода 01.01.2023 - 30.06.2023</v>
      </c>
      <c r="B4" s="663"/>
      <c r="C4" s="663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45135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47">
        <v>22729083.6651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19961938.8691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243733.50470000005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237638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3010878.3006999996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2937422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48">
        <v>0.96699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0.97877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/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/>
    </row>
    <row r="22" spans="1:4" ht="15.75">
      <c r="A22" s="371">
        <v>12</v>
      </c>
      <c r="B22" s="571" t="s">
        <v>1392</v>
      </c>
      <c r="C22" s="570" t="s">
        <v>1405</v>
      </c>
      <c r="D22" s="591">
        <v>51964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4346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0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0.012182132183373051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-0.0020753999104160537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0.012004218536746825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0.028799080953207795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АЛТЕРНАТИВА 1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01.01.2023 - 30.06.2023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45135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АЛТЕРНАТИВА 1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45135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9" t="s">
        <v>67</v>
      </c>
      <c r="B9" s="670" t="s">
        <v>223</v>
      </c>
      <c r="C9" s="680" t="s">
        <v>68</v>
      </c>
      <c r="D9" s="677" t="s">
        <v>69</v>
      </c>
      <c r="E9" s="678"/>
      <c r="F9" s="679"/>
    </row>
    <row r="10" spans="1:6" ht="31.5">
      <c r="A10" s="669"/>
      <c r="B10" s="670" t="s">
        <v>223</v>
      </c>
      <c r="C10" s="681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9" t="s">
        <v>67</v>
      </c>
      <c r="B28" s="670" t="s">
        <v>223</v>
      </c>
      <c r="C28" s="683" t="s">
        <v>72</v>
      </c>
      <c r="D28" s="671" t="s">
        <v>73</v>
      </c>
      <c r="E28" s="672"/>
      <c r="F28" s="673"/>
    </row>
    <row r="29" spans="1:6" ht="31.5">
      <c r="A29" s="669"/>
      <c r="B29" s="670" t="s">
        <v>223</v>
      </c>
      <c r="C29" s="684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2" t="s">
        <v>912</v>
      </c>
      <c r="B49" s="682"/>
      <c r="C49" s="682"/>
      <c r="D49" s="682"/>
      <c r="E49" s="682"/>
      <c r="F49" s="682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6"/>
      <c r="D67" s="676"/>
      <c r="E67" s="676"/>
      <c r="F67" s="676"/>
      <c r="G67" s="147"/>
    </row>
    <row r="68" spans="1:7" ht="26.25" customHeight="1">
      <c r="A68" s="674"/>
      <c r="B68" s="674"/>
      <c r="C68" s="675"/>
      <c r="D68" s="675"/>
      <c r="E68" s="675"/>
      <c r="F68" s="675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K25" sqref="K25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АЛТЕРНАТИВА 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45135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5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3"/>
      <c r="Z8" s="73"/>
      <c r="AA8" s="73"/>
    </row>
    <row r="9" spans="4:24" ht="104.25" customHeight="1">
      <c r="D9" s="69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30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82" t="s">
        <v>1464</v>
      </c>
      <c r="E266" s="682"/>
      <c r="F266" s="682"/>
      <c r="G266" s="682"/>
      <c r="H266" s="682"/>
      <c r="I266" s="682"/>
      <c r="J266" s="682"/>
      <c r="K266" s="682"/>
      <c r="L266" s="682"/>
      <c r="M266" s="682"/>
      <c r="N266" s="682"/>
    </row>
    <row r="267" spans="5:21" ht="33" customHeight="1">
      <c r="E267" s="694" t="s">
        <v>1478</v>
      </c>
      <c r="F267" s="694"/>
      <c r="G267" s="694"/>
      <c r="H267" s="694"/>
      <c r="I267" s="694"/>
      <c r="J267" s="694"/>
      <c r="K267" s="694"/>
      <c r="L267" s="694"/>
      <c r="M267" s="694"/>
      <c r="N267" s="694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4" t="s">
        <v>1469</v>
      </c>
      <c r="F268" s="694"/>
      <c r="G268" s="694"/>
      <c r="H268" s="694"/>
      <c r="I268" s="694"/>
      <c r="J268" s="694"/>
      <c r="K268" s="694"/>
      <c r="L268" s="694"/>
      <c r="M268" s="694"/>
      <c r="N268" s="694"/>
    </row>
    <row r="269" spans="5:21" ht="15.75">
      <c r="E269" s="694" t="s">
        <v>1470</v>
      </c>
      <c r="F269" s="694"/>
      <c r="G269" s="694"/>
      <c r="H269" s="694"/>
      <c r="I269" s="694"/>
      <c r="J269" s="694"/>
      <c r="K269" s="694"/>
      <c r="L269" s="694"/>
      <c r="M269" s="694"/>
      <c r="N269" s="694"/>
      <c r="O269" s="694"/>
      <c r="P269" s="694"/>
      <c r="Q269" s="694"/>
      <c r="R269" s="694"/>
      <c r="S269" s="694"/>
      <c r="T269" s="694"/>
      <c r="U269" s="694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2023-07-26T12:54:45Z</dcterms:modified>
  <cp:category/>
  <cp:version/>
  <cp:contentType/>
  <cp:contentStatus/>
</cp:coreProperties>
</file>