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<sst xmlns="http://schemas.openxmlformats.org/spreadsheetml/2006/main" count="244" uniqueCount="199">
  <si>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</si>
  <si>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</si>
  <si>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</si>
  <si>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</si>
  <si>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</si>
  <si>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</si>
  <si>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</si>
  <si>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</si>
  <si>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</si>
  <si>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</si>
  <si>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</si>
  <si>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</si>
  <si>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</si>
  <si>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</si>
  <si>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</si>
  <si>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</si>
  <si>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</si>
  <si>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</si>
  <si>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</si>
  <si>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</si>
  <si>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</si>
  <si>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</si>
  <si>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</si>
  <si>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</si>
  <si>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</si>
  <si>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</si>
  <si>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</si>
  <si>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</si>
  <si>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</si>
  <si>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</si>
  <si>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</si>
  <si>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</si>
  <si>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</si>
  <si>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</si>
  <si>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</si>
  <si>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</si>
  <si>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</si>
  <si>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</si>
  <si>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</si>
  <si>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</si>
  <si>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</si>
  <si>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</si>
  <si>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</si>
  <si>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</si>
  <si>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</si>
  <si>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</si>
  <si>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</si>
  <si>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</si>
  <si>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</si>
  <si>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</si>
  <si>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</si>
  <si>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</si>
  <si>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</si>
  <si>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</si>
  <si>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</si>
  <si>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</si>
  <si>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</si>
  <si>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</si>
  <si>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</si>
  <si>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</si>
  <si>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</si>
  <si>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</si>
  <si>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</si>
  <si>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</si>
  <si>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</si>
  <si>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</si>
  <si>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</si>
  <si>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</si>
  <si>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</si>
  <si>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</si>
  <si>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</si>
  <si>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</si>
  <si>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</si>
  <si>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</si>
  <si>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</si>
  <si>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</si>
  <si>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</si>
  <si>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</si>
  <si>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</si>
  <si>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</si>
  <si>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</si>
  <si>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</si>
  <si>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</si>
  <si>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</si>
  <si>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</si>
  <si>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</si>
  <si>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</si>
  <si>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</si>
  <si>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</si>
  <si>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</si>
  <si>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</si>
  <si>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</si>
  <si>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</si>
  <si>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</si>
  <si>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</si>
  <si>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</si>
  <si>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</si>
  <si>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</si>
  <si>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</si>
  <si>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</si>
  <si>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</si>
  <si>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</si>
  <si>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</si>
  <si>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</si>
  <si>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</si>
  <si>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</si>
  <si>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</si>
  <si>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</si>
  <si>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</si>
  <si>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</si>
  <si>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</si>
  <si>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</si>
  <si>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</si>
  <si>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</si>
  <si>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</si>
  <si>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</si>
  <si>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</si>
  <si>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</si>
  <si>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</si>
  <si>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</si>
  <si>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</si>
  <si>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</si>
  <si>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</si>
  <si>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</si>
  <si>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</si>
  <si>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</si>
  <si>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</si>
  <si>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</si>
  <si>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</si>
  <si>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</si>
  <si>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</si>
  <si>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</si>
  <si>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</si>
  <si>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</si>
  <si>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</si>
  <si>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</si>
  <si>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</si>
  <si>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</si>
  <si>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</si>
  <si>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</si>
  <si>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</si>
  <si>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</si>
  <si>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</si>
  <si>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</si>
  <si>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</si>
  <si>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</si>
  <si>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</si>
  <si>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</si>
  <si>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</si>
  <si>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</si>
  <si>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</si>
  <si>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</si>
  <si>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</si>
  <si>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</si>
  <si>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</si>
  <si>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</si>
  <si>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</si>
  <si>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</si>
  <si>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</si>
  <si>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</si>
  <si>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</si>
  <si>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</si>
  <si>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</si>
  <si>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</si>
  <si>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</si>
  <si>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</si>
  <si>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</si>
  <si>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</si>
  <si>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</si>
  <si>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</si>
  <si>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</si>
  <si>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</si>
  <si>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</si>
  <si>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</si>
  <si>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</si>
  <si>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</si>
  <si>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</si>
  <si>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</si>
  <si>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</si>
  <si>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</si>
  <si>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</si>
  <si>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</si>
  <si>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</si>
  <si>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</si>
  <si>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</si>
  <si>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</si>
  <si>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</si>
  <si>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</si>
  <si>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</si>
  <si>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</si>
  <si>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</si>
  <si>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</si>
  <si>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</si>
  <si>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</si>
  <si>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</si>
  <si>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</si>
  <si>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Фонд на паричния пазар </t>
    </r>
  </si>
  <si>
    <t>Отчетен период: 30.06.2017 г.</t>
  </si>
  <si>
    <t>28.07.2017г.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</si>
</sst>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  <numFmt numFmtId="202" formatCode="hh:mm:ss\ &quot;ч.&quot;"/>
    <numFmt numFmtId="203" formatCode="#,##0.00\ &quot;лв.&quot;"/>
    <numFmt numFmtId="204" formatCode="#,##0.0\ &quot;лв.&quot;"/>
    <numFmt numFmtId="205" formatCode="#,##0\ &quot;лв.&quot;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32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0">
      <selection activeCell="G51" sqref="G51"/>
    </sheetView>
  </sheetViews>
  <sheetFormatPr defaultColWidth="9.140625" defaultRowHeight="12.75"/>
  <cols>
    <col min="1" max="1" width="42.28125" style="118" customWidth="1"/>
    <col min="2" max="2" width="11.421875" style="119" customWidth="1"/>
    <col min="3" max="3" width="10.57421875" style="119" customWidth="1"/>
    <col min="4" max="4" width="51.421875" style="118" customWidth="1"/>
    <col min="5" max="5" width="11.421875" style="119" customWidth="1"/>
    <col min="6" max="6" width="12.57421875" style="119" customWidth="1"/>
    <col min="7" max="16384" width="9.140625" style="118" customWidth="1"/>
  </cols>
  <sheetData>
    <row r="1" spans="5:6" ht="12">
      <c r="E1" s="151" t="s">
        <v>158</v>
      </c>
      <c r="F1" s="151"/>
    </row>
    <row r="2" spans="1:6" ht="12" customHeight="1">
      <c r="A2" s="1"/>
      <c r="B2" s="2"/>
      <c r="C2" s="153" t="s">
        <v>0</v>
      </c>
      <c r="D2" s="153"/>
      <c r="E2" s="4"/>
      <c r="F2" s="4"/>
    </row>
    <row r="3" spans="1:6" ht="27.75" customHeight="1">
      <c r="A3" s="3" t="s">
        <v>196</v>
      </c>
      <c r="B3" s="120"/>
      <c r="C3" s="5"/>
      <c r="D3" s="1"/>
      <c r="E3" s="152" t="s">
        <v>194</v>
      </c>
      <c r="F3" s="152"/>
    </row>
    <row r="4" spans="1:6" ht="16.5" customHeight="1">
      <c r="A4" s="3" t="s">
        <v>197</v>
      </c>
      <c r="B4" s="120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2" t="s">
        <v>28</v>
      </c>
      <c r="E7" s="121"/>
      <c r="F7" s="121"/>
    </row>
    <row r="8" spans="1:28" ht="12">
      <c r="A8" s="123" t="s">
        <v>29</v>
      </c>
      <c r="B8" s="113"/>
      <c r="C8" s="113"/>
      <c r="D8" s="123" t="s">
        <v>30</v>
      </c>
      <c r="E8" s="124">
        <v>50018141</v>
      </c>
      <c r="F8" s="124">
        <v>66521425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 ht="12">
      <c r="A9" s="126" t="s">
        <v>152</v>
      </c>
      <c r="B9" s="113"/>
      <c r="C9" s="113"/>
      <c r="D9" s="123" t="s">
        <v>31</v>
      </c>
      <c r="E9" s="113"/>
      <c r="F9" s="113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 ht="24">
      <c r="A10" s="126" t="s">
        <v>98</v>
      </c>
      <c r="B10" s="113"/>
      <c r="C10" s="113"/>
      <c r="D10" s="126" t="s">
        <v>151</v>
      </c>
      <c r="E10" s="127">
        <v>517255</v>
      </c>
      <c r="F10" s="127">
        <v>1090741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 ht="20.25" customHeight="1">
      <c r="A11" s="126" t="s">
        <v>107</v>
      </c>
      <c r="B11" s="113"/>
      <c r="C11" s="113"/>
      <c r="D11" s="126" t="s">
        <v>32</v>
      </c>
      <c r="E11" s="113"/>
      <c r="F11" s="113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12">
      <c r="A12" s="126" t="s">
        <v>143</v>
      </c>
      <c r="B12" s="113"/>
      <c r="C12" s="113"/>
      <c r="D12" s="126" t="s">
        <v>115</v>
      </c>
      <c r="E12" s="113"/>
      <c r="F12" s="113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12">
      <c r="A13" s="128" t="s">
        <v>12</v>
      </c>
      <c r="B13" s="113"/>
      <c r="C13" s="113"/>
      <c r="D13" s="128" t="s">
        <v>27</v>
      </c>
      <c r="E13" s="124">
        <f>E10+E11+E12</f>
        <v>517255</v>
      </c>
      <c r="F13" s="124">
        <f>F10+F11+F12</f>
        <v>1090741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12">
      <c r="A14" s="123" t="s">
        <v>178</v>
      </c>
      <c r="B14" s="113"/>
      <c r="C14" s="113"/>
      <c r="D14" s="123" t="s">
        <v>33</v>
      </c>
      <c r="E14" s="113"/>
      <c r="F14" s="113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12">
      <c r="A15" s="128" t="s">
        <v>39</v>
      </c>
      <c r="B15" s="113">
        <f>B13+B14</f>
        <v>0</v>
      </c>
      <c r="C15" s="113">
        <f>C13+C14</f>
        <v>0</v>
      </c>
      <c r="D15" s="126" t="s">
        <v>34</v>
      </c>
      <c r="E15" s="113">
        <f>E16-E17</f>
        <v>1216777</v>
      </c>
      <c r="F15" s="113">
        <f>F16-F17</f>
        <v>1196165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12">
      <c r="A16" s="122" t="s">
        <v>41</v>
      </c>
      <c r="B16" s="113"/>
      <c r="C16" s="113"/>
      <c r="D16" s="126" t="s">
        <v>35</v>
      </c>
      <c r="E16" s="113">
        <v>1216777</v>
      </c>
      <c r="F16" s="113">
        <v>1196165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12">
      <c r="A17" s="122" t="s">
        <v>43</v>
      </c>
      <c r="B17" s="113"/>
      <c r="C17" s="113"/>
      <c r="D17" s="126" t="s">
        <v>36</v>
      </c>
      <c r="E17" s="113"/>
      <c r="F17" s="113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12">
      <c r="A18" s="129" t="s">
        <v>9</v>
      </c>
      <c r="B18" s="113"/>
      <c r="C18" s="113"/>
      <c r="D18" s="129" t="s">
        <v>37</v>
      </c>
      <c r="E18" s="127">
        <v>8740</v>
      </c>
      <c r="F18" s="127">
        <v>20612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12">
      <c r="A19" s="129" t="s">
        <v>10</v>
      </c>
      <c r="B19" s="113">
        <v>16432853</v>
      </c>
      <c r="C19" s="113">
        <v>15587137</v>
      </c>
      <c r="D19" s="128" t="s">
        <v>38</v>
      </c>
      <c r="E19" s="124">
        <f>E15+E18</f>
        <v>1225517</v>
      </c>
      <c r="F19" s="124">
        <f>F15+F18</f>
        <v>1216777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12">
      <c r="A20" s="129" t="s">
        <v>179</v>
      </c>
      <c r="B20" s="113">
        <v>35317542</v>
      </c>
      <c r="C20" s="113">
        <v>53210148</v>
      </c>
      <c r="D20" s="130" t="s">
        <v>40</v>
      </c>
      <c r="E20" s="124">
        <f>E8+E13+E19</f>
        <v>51760913</v>
      </c>
      <c r="F20" s="124">
        <f>F8+F13+F19</f>
        <v>68828943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12">
      <c r="A21" s="129" t="s">
        <v>142</v>
      </c>
      <c r="B21" s="113"/>
      <c r="C21" s="113"/>
      <c r="D21" s="131"/>
      <c r="E21" s="113"/>
      <c r="F21" s="113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12">
      <c r="A22" s="130" t="s">
        <v>12</v>
      </c>
      <c r="B22" s="124">
        <f>SUM(B19:B21)</f>
        <v>51750395</v>
      </c>
      <c r="C22" s="124">
        <f>SUM(C19:C21)</f>
        <v>68797285</v>
      </c>
      <c r="D22" s="129"/>
      <c r="E22" s="113"/>
      <c r="F22" s="113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12">
      <c r="A23" s="122" t="s">
        <v>117</v>
      </c>
      <c r="B23" s="113"/>
      <c r="C23" s="113"/>
      <c r="D23" s="122" t="s">
        <v>42</v>
      </c>
      <c r="E23" s="113"/>
      <c r="F23" s="113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12">
      <c r="A24" s="129" t="s">
        <v>152</v>
      </c>
      <c r="B24" s="121">
        <f>SUM(B25:B28)</f>
        <v>0</v>
      </c>
      <c r="C24" s="121">
        <f>SUM(C25:C28)</f>
        <v>0</v>
      </c>
      <c r="D24" s="132" t="s">
        <v>153</v>
      </c>
      <c r="E24" s="113"/>
      <c r="F24" s="113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12">
      <c r="A25" s="129" t="s">
        <v>98</v>
      </c>
      <c r="B25" s="121"/>
      <c r="C25" s="121"/>
      <c r="D25" s="126" t="s">
        <v>139</v>
      </c>
      <c r="E25" s="113">
        <f>SUM(E26:E27)</f>
        <v>3766</v>
      </c>
      <c r="F25" s="113">
        <f>SUM(F26:F27)</f>
        <v>7641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6" ht="12">
      <c r="A26" s="129" t="s">
        <v>112</v>
      </c>
      <c r="B26" s="121"/>
      <c r="C26" s="121"/>
      <c r="D26" s="126" t="s">
        <v>180</v>
      </c>
      <c r="E26" s="121">
        <v>370</v>
      </c>
      <c r="F26" s="121">
        <v>360</v>
      </c>
    </row>
    <row r="27" spans="1:6" ht="12">
      <c r="A27" s="129" t="s">
        <v>107</v>
      </c>
      <c r="B27" s="121"/>
      <c r="C27" s="121"/>
      <c r="D27" s="126" t="s">
        <v>100</v>
      </c>
      <c r="E27" s="121">
        <v>3396</v>
      </c>
      <c r="F27" s="121">
        <v>7281</v>
      </c>
    </row>
    <row r="28" spans="1:6" ht="12">
      <c r="A28" s="129" t="s">
        <v>11</v>
      </c>
      <c r="B28" s="121"/>
      <c r="C28" s="121"/>
      <c r="D28" s="129" t="s">
        <v>111</v>
      </c>
      <c r="E28" s="121"/>
      <c r="F28" s="121"/>
    </row>
    <row r="29" spans="1:6" ht="12">
      <c r="A29" s="129" t="s">
        <v>144</v>
      </c>
      <c r="B29" s="121"/>
      <c r="C29" s="121"/>
      <c r="D29" s="132" t="s">
        <v>135</v>
      </c>
      <c r="E29" s="121"/>
      <c r="F29" s="121"/>
    </row>
    <row r="30" spans="1:6" ht="12">
      <c r="A30" s="129" t="s">
        <v>145</v>
      </c>
      <c r="B30" s="113"/>
      <c r="C30" s="113"/>
      <c r="D30" s="129" t="s">
        <v>154</v>
      </c>
      <c r="E30" s="121"/>
      <c r="F30" s="121"/>
    </row>
    <row r="31" spans="1:6" ht="12">
      <c r="A31" s="129" t="s">
        <v>146</v>
      </c>
      <c r="B31" s="121"/>
      <c r="C31" s="121"/>
      <c r="D31" s="132" t="s">
        <v>109</v>
      </c>
      <c r="E31" s="121"/>
      <c r="F31" s="121"/>
    </row>
    <row r="32" spans="1:6" ht="12">
      <c r="A32" s="129" t="s">
        <v>147</v>
      </c>
      <c r="B32" s="121"/>
      <c r="C32" s="121"/>
      <c r="D32" s="132" t="s">
        <v>110</v>
      </c>
      <c r="E32" s="121"/>
      <c r="F32" s="121"/>
    </row>
    <row r="33" spans="1:6" ht="12">
      <c r="A33" s="129" t="s">
        <v>148</v>
      </c>
      <c r="B33" s="121"/>
      <c r="C33" s="121"/>
      <c r="D33" s="132" t="s">
        <v>155</v>
      </c>
      <c r="E33" s="121"/>
      <c r="F33" s="121"/>
    </row>
    <row r="34" spans="1:6" ht="12">
      <c r="A34" s="130" t="s">
        <v>13</v>
      </c>
      <c r="B34" s="133">
        <f>SUM(B29:B33)+B24</f>
        <v>0</v>
      </c>
      <c r="C34" s="133">
        <f>SUM(C29:C33)+C24</f>
        <v>0</v>
      </c>
      <c r="D34" s="129" t="s">
        <v>156</v>
      </c>
      <c r="E34" s="121"/>
      <c r="F34" s="121"/>
    </row>
    <row r="35" spans="1:6" ht="15" customHeight="1">
      <c r="A35" s="122" t="s">
        <v>114</v>
      </c>
      <c r="B35" s="121"/>
      <c r="C35" s="121"/>
      <c r="D35" s="132" t="s">
        <v>157</v>
      </c>
      <c r="E35" s="121"/>
      <c r="F35" s="121"/>
    </row>
    <row r="36" spans="1:6" ht="13.5" customHeight="1">
      <c r="A36" s="126" t="s">
        <v>149</v>
      </c>
      <c r="B36" s="121">
        <v>14284</v>
      </c>
      <c r="C36" s="121">
        <v>39299</v>
      </c>
      <c r="D36" s="132" t="s">
        <v>116</v>
      </c>
      <c r="E36" s="121"/>
      <c r="F36" s="121"/>
    </row>
    <row r="37" spans="1:6" ht="12">
      <c r="A37" s="126" t="s">
        <v>99</v>
      </c>
      <c r="B37" s="121"/>
      <c r="C37" s="121"/>
      <c r="D37" s="130" t="s">
        <v>12</v>
      </c>
      <c r="E37" s="133">
        <f>E25+E29+E30+E31+E32+E33+E34+E35+E36</f>
        <v>3766</v>
      </c>
      <c r="F37" s="133">
        <f>F25+F29+F30+F31+F32+F33+F34+F35+F36</f>
        <v>7641</v>
      </c>
    </row>
    <row r="38" spans="1:6" ht="12">
      <c r="A38" s="126" t="s">
        <v>150</v>
      </c>
      <c r="B38" s="121"/>
      <c r="C38" s="121"/>
      <c r="D38" s="130" t="s">
        <v>45</v>
      </c>
      <c r="E38" s="133">
        <f>E37</f>
        <v>3766</v>
      </c>
      <c r="F38" s="133">
        <f>F37</f>
        <v>7641</v>
      </c>
    </row>
    <row r="39" spans="1:6" ht="12">
      <c r="A39" s="126" t="s">
        <v>108</v>
      </c>
      <c r="B39" s="121"/>
      <c r="C39" s="121"/>
      <c r="D39" s="129"/>
      <c r="E39" s="121"/>
      <c r="F39" s="121"/>
    </row>
    <row r="40" spans="1:6" ht="12">
      <c r="A40" s="128" t="s">
        <v>14</v>
      </c>
      <c r="B40" s="133">
        <f>SUM(B36:B39)</f>
        <v>14284</v>
      </c>
      <c r="C40" s="133">
        <f>SUM(C36:C39)</f>
        <v>39299</v>
      </c>
      <c r="D40" s="129"/>
      <c r="E40" s="121"/>
      <c r="F40" s="121"/>
    </row>
    <row r="41" spans="1:6" ht="12">
      <c r="A41" s="123" t="s">
        <v>44</v>
      </c>
      <c r="B41" s="121"/>
      <c r="C41" s="121"/>
      <c r="D41" s="129"/>
      <c r="E41" s="121"/>
      <c r="F41" s="121"/>
    </row>
    <row r="42" spans="1:6" ht="12">
      <c r="A42" s="128" t="s">
        <v>45</v>
      </c>
      <c r="B42" s="133">
        <f>B22+B34+B40+B41</f>
        <v>51764679</v>
      </c>
      <c r="C42" s="133">
        <f>C22+C34+C40+C41</f>
        <v>68836584</v>
      </c>
      <c r="D42" s="129"/>
      <c r="E42" s="121"/>
      <c r="F42" s="121"/>
    </row>
    <row r="43" spans="1:6" ht="12.75" customHeight="1">
      <c r="A43" s="129"/>
      <c r="B43" s="121"/>
      <c r="C43" s="121"/>
      <c r="D43" s="129"/>
      <c r="E43" s="121"/>
      <c r="F43" s="121"/>
    </row>
    <row r="44" spans="1:6" ht="12">
      <c r="A44" s="128" t="s">
        <v>47</v>
      </c>
      <c r="B44" s="124">
        <f>B15+B42</f>
        <v>51764679</v>
      </c>
      <c r="C44" s="124">
        <f>C15+C42</f>
        <v>68836584</v>
      </c>
      <c r="D44" s="128" t="s">
        <v>46</v>
      </c>
      <c r="E44" s="133">
        <f>E20+E38</f>
        <v>51764679</v>
      </c>
      <c r="F44" s="133">
        <f>F20+F38</f>
        <v>68836584</v>
      </c>
    </row>
    <row r="45" spans="2:6" ht="12">
      <c r="B45" s="134"/>
      <c r="C45" s="134"/>
      <c r="D45" s="135"/>
      <c r="E45" s="134"/>
      <c r="F45" s="134"/>
    </row>
    <row r="46" spans="1:6" ht="12.75">
      <c r="A46" s="125" t="s">
        <v>198</v>
      </c>
      <c r="B46" s="154"/>
      <c r="C46" s="154"/>
      <c r="D46" s="136"/>
      <c r="E46" s="137"/>
      <c r="F46" s="138"/>
    </row>
    <row r="47" spans="2:6" ht="12.75">
      <c r="B47" s="135"/>
      <c r="C47" s="135"/>
      <c r="D47" s="135"/>
      <c r="E47" s="139"/>
      <c r="F47" s="140"/>
    </row>
    <row r="48" spans="1:6" ht="12.75">
      <c r="A48" s="150" t="s">
        <v>192</v>
      </c>
      <c r="B48" s="150"/>
      <c r="C48" s="150"/>
      <c r="D48" s="141" t="s">
        <v>181</v>
      </c>
      <c r="E48" s="142"/>
      <c r="F48" s="143"/>
    </row>
    <row r="49" spans="1:6" ht="12.75">
      <c r="A49" s="150" t="s">
        <v>182</v>
      </c>
      <c r="B49" s="150"/>
      <c r="C49" s="150"/>
      <c r="D49" s="144"/>
      <c r="E49" s="145"/>
      <c r="F49" s="145"/>
    </row>
    <row r="50" spans="1:6" ht="12.75" customHeight="1">
      <c r="A50" s="135"/>
      <c r="B50" s="135"/>
      <c r="C50" s="135"/>
      <c r="D50" s="144" t="s">
        <v>183</v>
      </c>
      <c r="E50" s="146"/>
      <c r="F50" s="146"/>
    </row>
    <row r="51" spans="1:6" ht="12.75" customHeight="1">
      <c r="A51" s="135"/>
      <c r="B51" s="135"/>
      <c r="C51" s="135"/>
      <c r="D51" s="147"/>
      <c r="E51" s="146"/>
      <c r="F51" s="146"/>
    </row>
    <row r="52" spans="1:6" ht="12.75" customHeight="1">
      <c r="A52" s="135"/>
      <c r="B52" s="135"/>
      <c r="C52" s="135"/>
      <c r="D52" s="147"/>
      <c r="E52" s="146"/>
      <c r="F52" s="146"/>
    </row>
    <row r="53" spans="2:6" ht="12">
      <c r="B53" s="118"/>
      <c r="C53" s="135"/>
      <c r="D53" s="147"/>
      <c r="E53" s="142"/>
      <c r="F53" s="148"/>
    </row>
    <row r="54" spans="1:6" ht="12">
      <c r="A54" s="135"/>
      <c r="B54" s="135"/>
      <c r="C54" s="135"/>
      <c r="D54" s="135"/>
      <c r="E54" s="142"/>
      <c r="F54" s="142"/>
    </row>
    <row r="55" spans="1:6" ht="12.75">
      <c r="A55" s="135"/>
      <c r="B55" s="134"/>
      <c r="C55" s="135"/>
      <c r="D55" s="149" t="s">
        <v>184</v>
      </c>
      <c r="E55" s="135"/>
      <c r="F55" s="135"/>
    </row>
    <row r="56" spans="1:6" ht="12">
      <c r="A56" s="135"/>
      <c r="B56" s="134"/>
      <c r="C56" s="135"/>
      <c r="E56" s="135"/>
      <c r="F56" s="135"/>
    </row>
    <row r="57" spans="1:6" ht="12">
      <c r="A57" s="135"/>
      <c r="B57" s="135"/>
      <c r="C57" s="135"/>
      <c r="D57" s="144" t="s">
        <v>185</v>
      </c>
      <c r="E57" s="135"/>
      <c r="F57" s="135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6.00390625" style="13" customWidth="1"/>
    <col min="2" max="2" width="10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6" t="s">
        <v>159</v>
      </c>
      <c r="F1" s="156"/>
    </row>
    <row r="2" spans="1:6" ht="12.75" customHeight="1">
      <c r="A2" s="14"/>
      <c r="C2" s="157" t="s">
        <v>15</v>
      </c>
      <c r="D2" s="157"/>
      <c r="E2" s="15"/>
      <c r="F2" s="15"/>
    </row>
    <row r="3" spans="1:6" ht="28.5" customHeight="1">
      <c r="A3" s="3" t="s">
        <v>193</v>
      </c>
      <c r="B3" s="93"/>
      <c r="C3" s="16"/>
      <c r="D3" s="16"/>
      <c r="E3" s="17"/>
      <c r="F3" s="17"/>
    </row>
    <row r="4" spans="1:6" ht="15">
      <c r="A4" s="3" t="str">
        <f>'справка № 1-КИС-БАЛАНС'!A4</f>
        <v>Отчетен период: 30.06.2017 г.</v>
      </c>
      <c r="B4" s="18"/>
      <c r="C4" s="19"/>
      <c r="D4" s="94" t="s">
        <v>195</v>
      </c>
      <c r="E4" s="158"/>
      <c r="F4" s="158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2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0</v>
      </c>
      <c r="C13" s="37">
        <v>957</v>
      </c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845</v>
      </c>
      <c r="C14" s="37">
        <v>1408</v>
      </c>
      <c r="D14" s="39" t="s">
        <v>52</v>
      </c>
      <c r="E14" s="37">
        <v>36144</v>
      </c>
      <c r="F14" s="37">
        <v>114561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845</v>
      </c>
      <c r="C16" s="41">
        <f>C11+C13+C14</f>
        <v>2365</v>
      </c>
      <c r="D16" s="40" t="s">
        <v>24</v>
      </c>
      <c r="E16" s="41">
        <f>SUM(E10,E11,E13,E14,E15)</f>
        <v>36144</v>
      </c>
      <c r="F16" s="41">
        <f>SUM(F10,F11,F13,F14,F15)</f>
        <v>114561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26559</v>
      </c>
      <c r="C20" s="37">
        <v>91584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26559</v>
      </c>
      <c r="C24" s="41">
        <f>SUM(C20:C23)</f>
        <v>91584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27404</v>
      </c>
      <c r="C26" s="41">
        <f>C16+C24</f>
        <v>93949</v>
      </c>
      <c r="D26" s="44" t="s">
        <v>54</v>
      </c>
      <c r="E26" s="41">
        <f>E16+E24</f>
        <v>36144</v>
      </c>
      <c r="F26" s="41">
        <f>F16+F24</f>
        <v>114561</v>
      </c>
    </row>
    <row r="27" spans="1:6" s="36" customFormat="1" ht="15">
      <c r="A27" s="44" t="s">
        <v>119</v>
      </c>
      <c r="B27" s="41">
        <f>E26-B26</f>
        <v>8740</v>
      </c>
      <c r="C27" s="41">
        <f>F26-C26</f>
        <v>20612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8740</v>
      </c>
      <c r="C29" s="41">
        <f>C27-C28</f>
        <v>20612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36144</v>
      </c>
      <c r="C30" s="41">
        <f>C26+C28+C29</f>
        <v>114561</v>
      </c>
      <c r="D30" s="44" t="s">
        <v>121</v>
      </c>
      <c r="E30" s="41">
        <f>E26+E29</f>
        <v>36144</v>
      </c>
      <c r="F30" s="41">
        <f>F26+F29</f>
        <v>114561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95" t="str">
        <f>'справка № 1-КИС-БАЛАНС'!A46</f>
        <v>28.07.2017г.</v>
      </c>
      <c r="B32" s="49"/>
      <c r="C32" s="155"/>
      <c r="D32" s="155"/>
      <c r="E32" s="159"/>
      <c r="F32" s="159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9">
      <selection activeCell="J7" sqref="J7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2.28125" style="13" customWidth="1"/>
    <col min="4" max="4" width="13.281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96"/>
      <c r="B1" s="96"/>
      <c r="C1" s="96"/>
      <c r="D1" s="96"/>
      <c r="E1" s="161" t="s">
        <v>168</v>
      </c>
      <c r="F1" s="161"/>
      <c r="G1" s="96"/>
    </row>
    <row r="2" spans="1:7" ht="15">
      <c r="A2" s="164" t="s">
        <v>95</v>
      </c>
      <c r="B2" s="165"/>
      <c r="C2" s="165"/>
      <c r="D2" s="165"/>
      <c r="E2" s="165"/>
      <c r="F2" s="165"/>
      <c r="G2" s="96"/>
    </row>
    <row r="3" spans="1:7" ht="14.25">
      <c r="A3" s="3" t="s">
        <v>193</v>
      </c>
      <c r="B3" s="97"/>
      <c r="D3" s="167" t="s">
        <v>194</v>
      </c>
      <c r="E3" s="167"/>
      <c r="F3" s="98"/>
      <c r="G3" s="96"/>
    </row>
    <row r="4" spans="1:7" ht="15">
      <c r="A4" s="3" t="str">
        <f>'справка № 1-КИС-БАЛАНС'!A4</f>
        <v>Отчетен период: 30.06.2017 г.</v>
      </c>
      <c r="B4" s="99"/>
      <c r="C4" s="16"/>
      <c r="D4" s="16"/>
      <c r="E4" s="100"/>
      <c r="F4" s="100"/>
      <c r="G4" s="101"/>
    </row>
    <row r="5" spans="1:7" ht="15">
      <c r="A5" s="99"/>
      <c r="B5" s="99"/>
      <c r="C5" s="99"/>
      <c r="D5" s="102"/>
      <c r="E5" s="101"/>
      <c r="F5" s="101"/>
      <c r="G5" s="103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04" t="s">
        <v>82</v>
      </c>
      <c r="C7" s="104" t="s">
        <v>83</v>
      </c>
      <c r="D7" s="104" t="s">
        <v>84</v>
      </c>
      <c r="E7" s="104" t="s">
        <v>82</v>
      </c>
      <c r="F7" s="104" t="s">
        <v>83</v>
      </c>
      <c r="G7" s="104" t="s">
        <v>84</v>
      </c>
    </row>
    <row r="8" spans="1:7" s="105" customFormat="1" ht="14.25">
      <c r="A8" s="104" t="s">
        <v>6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</row>
    <row r="9" spans="1:7" ht="15">
      <c r="A9" s="106" t="s">
        <v>169</v>
      </c>
      <c r="B9" s="107"/>
      <c r="C9" s="107"/>
      <c r="D9" s="107"/>
      <c r="E9" s="107"/>
      <c r="F9" s="107"/>
      <c r="G9" s="107"/>
    </row>
    <row r="10" spans="1:7" ht="15">
      <c r="A10" s="108" t="s">
        <v>126</v>
      </c>
      <c r="B10" s="116">
        <v>16302943</v>
      </c>
      <c r="C10" s="116">
        <v>33379713</v>
      </c>
      <c r="D10" s="107">
        <f>B10-C10</f>
        <v>-17076770</v>
      </c>
      <c r="E10" s="116">
        <v>72252870</v>
      </c>
      <c r="F10" s="116">
        <v>46368988</v>
      </c>
      <c r="G10" s="107">
        <f>E10-F10</f>
        <v>25883882</v>
      </c>
    </row>
    <row r="11" spans="1:7" ht="15">
      <c r="A11" s="108" t="s">
        <v>170</v>
      </c>
      <c r="B11" s="107"/>
      <c r="C11" s="107"/>
      <c r="D11" s="107"/>
      <c r="E11" s="107"/>
      <c r="F11" s="107"/>
      <c r="G11" s="107"/>
    </row>
    <row r="12" spans="1:7" ht="15">
      <c r="A12" s="108" t="s">
        <v>94</v>
      </c>
      <c r="B12" s="109"/>
      <c r="C12" s="109"/>
      <c r="D12" s="107"/>
      <c r="E12" s="109"/>
      <c r="F12" s="109"/>
      <c r="G12" s="107"/>
    </row>
    <row r="13" spans="1:7" ht="15">
      <c r="A13" s="31" t="s">
        <v>130</v>
      </c>
      <c r="B13" s="109"/>
      <c r="C13" s="109"/>
      <c r="D13" s="107"/>
      <c r="E13" s="109"/>
      <c r="F13" s="109"/>
      <c r="G13" s="107"/>
    </row>
    <row r="14" spans="1:7" ht="15">
      <c r="A14" s="31" t="s">
        <v>140</v>
      </c>
      <c r="B14" s="109"/>
      <c r="C14" s="109"/>
      <c r="D14" s="107"/>
      <c r="E14" s="109"/>
      <c r="F14" s="109"/>
      <c r="G14" s="107"/>
    </row>
    <row r="15" spans="1:7" ht="15">
      <c r="A15" s="108" t="s">
        <v>127</v>
      </c>
      <c r="B15" s="107"/>
      <c r="C15" s="107"/>
      <c r="D15" s="107"/>
      <c r="E15" s="107"/>
      <c r="F15" s="107"/>
      <c r="G15" s="107"/>
    </row>
    <row r="16" spans="1:7" ht="14.25">
      <c r="A16" s="106" t="s">
        <v>124</v>
      </c>
      <c r="B16" s="110">
        <f>SUM(B10:B15)</f>
        <v>16302943</v>
      </c>
      <c r="C16" s="110">
        <f>SUM(C10:C15)</f>
        <v>33379713</v>
      </c>
      <c r="D16" s="110">
        <f>B16-C16</f>
        <v>-17076770</v>
      </c>
      <c r="E16" s="110">
        <f>SUM(E10:E15)</f>
        <v>72252870</v>
      </c>
      <c r="F16" s="110">
        <f>SUM(F10:F15)</f>
        <v>46368988</v>
      </c>
      <c r="G16" s="110">
        <f>E16-F16</f>
        <v>25883882</v>
      </c>
    </row>
    <row r="17" spans="1:9" ht="15">
      <c r="A17" s="106" t="s">
        <v>137</v>
      </c>
      <c r="B17" s="107"/>
      <c r="C17" s="107"/>
      <c r="D17" s="107"/>
      <c r="E17" s="107"/>
      <c r="F17" s="107"/>
      <c r="G17" s="107"/>
      <c r="I17" s="111"/>
    </row>
    <row r="18" spans="1:7" ht="15">
      <c r="A18" s="108" t="s">
        <v>85</v>
      </c>
      <c r="B18" s="116">
        <v>3850000</v>
      </c>
      <c r="C18" s="116">
        <v>3850000</v>
      </c>
      <c r="D18" s="107">
        <f>B18-C18</f>
        <v>0</v>
      </c>
      <c r="E18" s="116">
        <v>8693608</v>
      </c>
      <c r="F18" s="116">
        <v>8678914</v>
      </c>
      <c r="G18" s="107">
        <f>E18-F18</f>
        <v>14694</v>
      </c>
    </row>
    <row r="19" spans="1:7" ht="15">
      <c r="A19" s="108" t="s">
        <v>86</v>
      </c>
      <c r="B19" s="116"/>
      <c r="C19" s="116"/>
      <c r="D19" s="107">
        <f>B19-C19</f>
        <v>0</v>
      </c>
      <c r="E19" s="116"/>
      <c r="F19" s="116"/>
      <c r="G19" s="107">
        <f>E19-F19</f>
        <v>0</v>
      </c>
    </row>
    <row r="20" spans="1:9" ht="15">
      <c r="A20" s="108" t="s">
        <v>92</v>
      </c>
      <c r="B20" s="116">
        <v>61159</v>
      </c>
      <c r="C20" s="116">
        <v>845</v>
      </c>
      <c r="D20" s="107">
        <f>B20-C20</f>
        <v>60314</v>
      </c>
      <c r="E20" s="116">
        <v>120812</v>
      </c>
      <c r="F20" s="116">
        <v>1408</v>
      </c>
      <c r="G20" s="107">
        <f>E20-F20</f>
        <v>119404</v>
      </c>
      <c r="I20" s="111"/>
    </row>
    <row r="21" spans="1:10" ht="15">
      <c r="A21" s="108" t="s">
        <v>90</v>
      </c>
      <c r="B21" s="116"/>
      <c r="C21" s="116"/>
      <c r="D21" s="107"/>
      <c r="E21" s="116"/>
      <c r="F21" s="116"/>
      <c r="G21" s="107"/>
      <c r="I21" s="111"/>
      <c r="J21" s="111"/>
    </row>
    <row r="22" spans="1:7" ht="15">
      <c r="A22" s="31" t="s">
        <v>101</v>
      </c>
      <c r="B22" s="116"/>
      <c r="C22" s="116">
        <v>28314</v>
      </c>
      <c r="D22" s="112">
        <f>B22-C22</f>
        <v>-28314</v>
      </c>
      <c r="E22" s="116"/>
      <c r="F22" s="116">
        <v>88893</v>
      </c>
      <c r="G22" s="112">
        <f>E22-F22</f>
        <v>-88893</v>
      </c>
    </row>
    <row r="23" spans="1:9" ht="15">
      <c r="A23" s="31" t="s">
        <v>102</v>
      </c>
      <c r="B23" s="116"/>
      <c r="C23" s="117">
        <v>2120</v>
      </c>
      <c r="D23" s="112">
        <f>B23-C23</f>
        <v>-2120</v>
      </c>
      <c r="E23" s="116"/>
      <c r="F23" s="117">
        <v>4320</v>
      </c>
      <c r="G23" s="112">
        <f>E23-F23</f>
        <v>-4320</v>
      </c>
      <c r="I23" s="111"/>
    </row>
    <row r="24" spans="1:7" ht="15">
      <c r="A24" s="31" t="s">
        <v>171</v>
      </c>
      <c r="B24" s="116"/>
      <c r="C24" s="116"/>
      <c r="D24" s="107">
        <f>B24-C24</f>
        <v>0</v>
      </c>
      <c r="E24" s="116"/>
      <c r="F24" s="116"/>
      <c r="G24" s="107">
        <f>E24-F24</f>
        <v>0</v>
      </c>
    </row>
    <row r="25" spans="1:7" ht="15">
      <c r="A25" s="108" t="s">
        <v>91</v>
      </c>
      <c r="B25" s="107"/>
      <c r="C25" s="107"/>
      <c r="D25" s="107"/>
      <c r="E25" s="107"/>
      <c r="F25" s="107"/>
      <c r="G25" s="107"/>
    </row>
    <row r="26" spans="1:7" ht="28.5">
      <c r="A26" s="106" t="s">
        <v>125</v>
      </c>
      <c r="B26" s="110">
        <f>SUM(B18:B25)</f>
        <v>3911159</v>
      </c>
      <c r="C26" s="110">
        <f>SUM(C18:C25)</f>
        <v>3881279</v>
      </c>
      <c r="D26" s="110">
        <f>B26-C26</f>
        <v>29880</v>
      </c>
      <c r="E26" s="110">
        <f>SUM(E18:E25)</f>
        <v>8814420</v>
      </c>
      <c r="F26" s="110">
        <f>SUM(F18:F25)</f>
        <v>8773535</v>
      </c>
      <c r="G26" s="110">
        <f>E26-F26</f>
        <v>40885</v>
      </c>
    </row>
    <row r="27" spans="1:7" ht="15">
      <c r="A27" s="106" t="s">
        <v>138</v>
      </c>
      <c r="B27" s="107"/>
      <c r="C27" s="107"/>
      <c r="D27" s="107"/>
      <c r="E27" s="107"/>
      <c r="F27" s="107"/>
      <c r="G27" s="107"/>
    </row>
    <row r="28" spans="1:7" ht="15">
      <c r="A28" s="108" t="s">
        <v>128</v>
      </c>
      <c r="B28" s="107"/>
      <c r="C28" s="107"/>
      <c r="D28" s="107"/>
      <c r="E28" s="107"/>
      <c r="F28" s="107"/>
      <c r="G28" s="107"/>
    </row>
    <row r="29" spans="1:7" ht="15">
      <c r="A29" s="108" t="s">
        <v>87</v>
      </c>
      <c r="B29" s="107"/>
      <c r="C29" s="107"/>
      <c r="D29" s="107"/>
      <c r="E29" s="107"/>
      <c r="F29" s="107"/>
      <c r="G29" s="107"/>
    </row>
    <row r="30" spans="1:7" ht="15">
      <c r="A30" s="108" t="s">
        <v>93</v>
      </c>
      <c r="B30" s="107"/>
      <c r="C30" s="107"/>
      <c r="D30" s="107"/>
      <c r="E30" s="107"/>
      <c r="F30" s="107"/>
      <c r="G30" s="107"/>
    </row>
    <row r="31" spans="1:7" ht="15">
      <c r="A31" s="108" t="s">
        <v>172</v>
      </c>
      <c r="B31" s="107"/>
      <c r="C31" s="107"/>
      <c r="D31" s="107"/>
      <c r="E31" s="107"/>
      <c r="F31" s="107"/>
      <c r="G31" s="107"/>
    </row>
    <row r="32" spans="1:7" ht="15">
      <c r="A32" s="108" t="s">
        <v>129</v>
      </c>
      <c r="B32" s="107"/>
      <c r="C32" s="107"/>
      <c r="D32" s="107"/>
      <c r="E32" s="107"/>
      <c r="F32" s="107"/>
      <c r="G32" s="107"/>
    </row>
    <row r="33" spans="1:7" ht="28.5">
      <c r="A33" s="106" t="s">
        <v>173</v>
      </c>
      <c r="B33" s="110">
        <f>SUM(B28:B32)</f>
        <v>0</v>
      </c>
      <c r="C33" s="110">
        <f>SUM(C28:C32)</f>
        <v>0</v>
      </c>
      <c r="D33" s="110">
        <f>B33-C33</f>
        <v>0</v>
      </c>
      <c r="E33" s="110">
        <f>SUM(E28:E32)</f>
        <v>0</v>
      </c>
      <c r="F33" s="110">
        <f>SUM(F28:F32)</f>
        <v>0</v>
      </c>
      <c r="G33" s="110">
        <f>E33-F33</f>
        <v>0</v>
      </c>
    </row>
    <row r="34" spans="1:7" ht="28.5">
      <c r="A34" s="106" t="s">
        <v>88</v>
      </c>
      <c r="B34" s="110">
        <f>SUM(B16,B26,B33)</f>
        <v>20214102</v>
      </c>
      <c r="C34" s="110">
        <f>SUM(C16,C26,C33)</f>
        <v>37260992</v>
      </c>
      <c r="D34" s="110">
        <f>B34-C34</f>
        <v>-17046890</v>
      </c>
      <c r="E34" s="110">
        <f>SUM(E16,E26,E33)</f>
        <v>81067290</v>
      </c>
      <c r="F34" s="110">
        <f>SUM(F16,F26,F33)</f>
        <v>55142523</v>
      </c>
      <c r="G34" s="110">
        <f>E34-F34</f>
        <v>25924767</v>
      </c>
    </row>
    <row r="35" spans="1:7" ht="15">
      <c r="A35" s="106" t="s">
        <v>89</v>
      </c>
      <c r="B35" s="107"/>
      <c r="C35" s="107"/>
      <c r="D35" s="110">
        <f>G36</f>
        <v>68797285</v>
      </c>
      <c r="E35" s="107"/>
      <c r="F35" s="107"/>
      <c r="G35" s="110">
        <v>42872518</v>
      </c>
    </row>
    <row r="36" spans="1:7" ht="15">
      <c r="A36" s="106" t="s">
        <v>96</v>
      </c>
      <c r="B36" s="107"/>
      <c r="C36" s="107"/>
      <c r="D36" s="110">
        <f>D34+D35</f>
        <v>51750395</v>
      </c>
      <c r="E36" s="107"/>
      <c r="F36" s="107"/>
      <c r="G36" s="110">
        <v>68797285</v>
      </c>
    </row>
    <row r="37" spans="1:7" ht="15">
      <c r="A37" s="108" t="s">
        <v>97</v>
      </c>
      <c r="B37" s="107"/>
      <c r="C37" s="107"/>
      <c r="D37" s="112">
        <v>16432853</v>
      </c>
      <c r="E37" s="107"/>
      <c r="F37" s="107"/>
      <c r="G37" s="112">
        <v>10225980.27</v>
      </c>
    </row>
    <row r="38" spans="2:8" ht="15">
      <c r="B38" s="114"/>
      <c r="C38" s="114"/>
      <c r="D38" s="114"/>
      <c r="E38" s="114"/>
      <c r="F38" s="114"/>
      <c r="G38" s="114"/>
      <c r="H38" s="25"/>
    </row>
    <row r="39" spans="1:8" ht="15">
      <c r="A39" s="95" t="str">
        <f>'справка № 1-КИС-БАЛАНС'!A46</f>
        <v>28.07.2017г.</v>
      </c>
      <c r="B39" s="166"/>
      <c r="C39" s="166"/>
      <c r="D39" s="115"/>
      <c r="E39" s="166"/>
      <c r="F39" s="166"/>
      <c r="G39" s="101"/>
      <c r="H39" s="25"/>
    </row>
    <row r="40" spans="2:8" ht="15">
      <c r="B40" s="114"/>
      <c r="C40" s="114"/>
      <c r="D40" s="114"/>
      <c r="E40" s="114"/>
      <c r="F40" s="114"/>
      <c r="G40" s="114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14"/>
      <c r="G41" s="114"/>
      <c r="H41" s="25"/>
    </row>
    <row r="42" spans="1:8" ht="15">
      <c r="A42" s="53" t="s">
        <v>182</v>
      </c>
      <c r="B42" s="33"/>
      <c r="C42" s="33"/>
      <c r="E42" s="54" t="s">
        <v>186</v>
      </c>
      <c r="F42" s="114"/>
      <c r="G42" s="114"/>
      <c r="H42" s="25"/>
    </row>
    <row r="43" spans="1:8" ht="15">
      <c r="A43" s="33"/>
      <c r="B43" s="33"/>
      <c r="C43" s="33"/>
      <c r="D43" s="55"/>
      <c r="E43" s="56"/>
      <c r="F43" s="114"/>
      <c r="G43" s="114"/>
      <c r="H43" s="25"/>
    </row>
    <row r="44" spans="1:8" ht="15">
      <c r="A44" s="33"/>
      <c r="B44" s="33"/>
      <c r="C44" s="33"/>
      <c r="D44" s="111"/>
      <c r="F44" s="114"/>
      <c r="G44" s="114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96"/>
      <c r="G46" s="96"/>
    </row>
    <row r="47" spans="1:7" ht="12.75">
      <c r="A47" s="36"/>
      <c r="B47" s="36"/>
      <c r="C47" s="36"/>
      <c r="F47" s="96"/>
      <c r="G47" s="96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zoomScalePageLayoutView="0" workbookViewId="0" topLeftCell="A31">
      <selection activeCell="D25" sqref="D25"/>
    </sheetView>
  </sheetViews>
  <sheetFormatPr defaultColWidth="9.140625" defaultRowHeight="12.75"/>
  <cols>
    <col min="1" max="1" width="52.7109375" style="13" customWidth="1"/>
    <col min="2" max="2" width="13.0039062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193</v>
      </c>
      <c r="B5" s="64"/>
      <c r="C5" s="64"/>
      <c r="D5" s="64"/>
      <c r="E5" s="64"/>
      <c r="F5" s="65"/>
      <c r="G5" s="179" t="s">
        <v>194</v>
      </c>
      <c r="H5" s="179"/>
    </row>
    <row r="6" spans="1:8" ht="15">
      <c r="A6" s="3" t="str">
        <f>'справка № 1-КИС-БАЛАНС'!A4</f>
        <v>Отчетен период: 30.06.2017 г.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8" t="s">
        <v>57</v>
      </c>
      <c r="B8" s="168" t="s">
        <v>61</v>
      </c>
      <c r="C8" s="174" t="s">
        <v>58</v>
      </c>
      <c r="D8" s="178"/>
      <c r="E8" s="178"/>
      <c r="F8" s="174" t="s">
        <v>59</v>
      </c>
      <c r="G8" s="175"/>
      <c r="H8" s="168" t="s">
        <v>60</v>
      </c>
      <c r="I8" s="16"/>
    </row>
    <row r="9" spans="1:9" ht="12.75" customHeight="1">
      <c r="A9" s="172"/>
      <c r="B9" s="170"/>
      <c r="C9" s="176" t="s">
        <v>62</v>
      </c>
      <c r="D9" s="168" t="s">
        <v>63</v>
      </c>
      <c r="E9" s="168" t="s">
        <v>131</v>
      </c>
      <c r="F9" s="168" t="s">
        <v>64</v>
      </c>
      <c r="G9" s="168" t="s">
        <v>65</v>
      </c>
      <c r="H9" s="172"/>
      <c r="I9" s="16"/>
    </row>
    <row r="10" spans="1:9" ht="60" customHeight="1">
      <c r="A10" s="171"/>
      <c r="B10" s="171"/>
      <c r="C10" s="177"/>
      <c r="D10" s="171"/>
      <c r="E10" s="169"/>
      <c r="F10" s="169"/>
      <c r="G10" s="169"/>
      <c r="H10" s="169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80">
        <v>41502464</v>
      </c>
      <c r="C12" s="80">
        <v>225820</v>
      </c>
      <c r="D12" s="80"/>
      <c r="E12" s="80"/>
      <c r="F12" s="80">
        <v>1196165</v>
      </c>
      <c r="G12" s="80"/>
      <c r="H12" s="78">
        <v>42924449</v>
      </c>
      <c r="I12" s="59"/>
    </row>
    <row r="13" spans="1:8" s="72" customFormat="1" ht="15.75" customHeight="1">
      <c r="A13" s="73" t="s">
        <v>104</v>
      </c>
      <c r="B13" s="80">
        <v>41502464</v>
      </c>
      <c r="C13" s="80">
        <v>225820</v>
      </c>
      <c r="D13" s="80"/>
      <c r="E13" s="80"/>
      <c r="F13" s="80">
        <v>1196165</v>
      </c>
      <c r="G13" s="80"/>
      <c r="H13" s="78">
        <v>42924449</v>
      </c>
    </row>
    <row r="14" spans="1:9" s="72" customFormat="1" ht="14.25" customHeight="1">
      <c r="A14" s="73" t="s">
        <v>66</v>
      </c>
      <c r="B14" s="80">
        <v>66521425</v>
      </c>
      <c r="C14" s="80">
        <v>1090741</v>
      </c>
      <c r="D14" s="80"/>
      <c r="E14" s="80"/>
      <c r="F14" s="80">
        <v>1216777</v>
      </c>
      <c r="G14" s="80"/>
      <c r="H14" s="78">
        <v>68828943</v>
      </c>
      <c r="I14" s="74"/>
    </row>
    <row r="15" spans="1:9" s="72" customFormat="1" ht="15">
      <c r="A15" s="73" t="s">
        <v>67</v>
      </c>
      <c r="B15" s="75"/>
      <c r="C15" s="75"/>
      <c r="D15" s="75"/>
      <c r="E15" s="75"/>
      <c r="F15" s="75"/>
      <c r="G15" s="75"/>
      <c r="H15" s="75"/>
      <c r="I15" s="59"/>
    </row>
    <row r="16" spans="1:9" ht="14.25" customHeight="1">
      <c r="A16" s="76" t="s">
        <v>68</v>
      </c>
      <c r="B16" s="75"/>
      <c r="C16" s="75"/>
      <c r="D16" s="75"/>
      <c r="E16" s="75"/>
      <c r="F16" s="75"/>
      <c r="G16" s="75"/>
      <c r="H16" s="75"/>
      <c r="I16" s="16"/>
    </row>
    <row r="17" spans="1:9" ht="15">
      <c r="A17" s="76" t="s">
        <v>69</v>
      </c>
      <c r="B17" s="77"/>
      <c r="C17" s="77"/>
      <c r="D17" s="77"/>
      <c r="E17" s="77"/>
      <c r="F17" s="77"/>
      <c r="G17" s="77"/>
      <c r="H17" s="75"/>
      <c r="I17" s="16"/>
    </row>
    <row r="18" spans="1:9" ht="15.75" customHeight="1">
      <c r="A18" s="73" t="s">
        <v>70</v>
      </c>
      <c r="B18" s="77"/>
      <c r="C18" s="77"/>
      <c r="D18" s="77"/>
      <c r="E18" s="77"/>
      <c r="F18" s="77"/>
      <c r="G18" s="77"/>
      <c r="H18" s="75"/>
      <c r="I18" s="16"/>
    </row>
    <row r="19" spans="1:9" ht="15.75" customHeight="1">
      <c r="A19" s="73" t="s">
        <v>175</v>
      </c>
      <c r="B19" s="78">
        <f>B20-B21</f>
        <v>-16503284</v>
      </c>
      <c r="C19" s="78">
        <f>C20-C21</f>
        <v>-573486</v>
      </c>
      <c r="D19" s="75"/>
      <c r="E19" s="75"/>
      <c r="F19" s="75"/>
      <c r="G19" s="75"/>
      <c r="H19" s="78">
        <f>B19+C19</f>
        <v>-17076770</v>
      </c>
      <c r="I19" s="16"/>
    </row>
    <row r="20" spans="1:9" ht="15">
      <c r="A20" s="76" t="s">
        <v>132</v>
      </c>
      <c r="B20" s="75">
        <v>15755114</v>
      </c>
      <c r="C20" s="75">
        <v>547828</v>
      </c>
      <c r="D20" s="75"/>
      <c r="E20" s="75"/>
      <c r="F20" s="75"/>
      <c r="G20" s="75"/>
      <c r="H20" s="75">
        <f>B20+C20</f>
        <v>16302942</v>
      </c>
      <c r="I20" s="16"/>
    </row>
    <row r="21" spans="1:9" ht="15">
      <c r="A21" s="76" t="s">
        <v>133</v>
      </c>
      <c r="B21" s="75">
        <v>32258398</v>
      </c>
      <c r="C21" s="75">
        <v>1121314</v>
      </c>
      <c r="D21" s="75"/>
      <c r="E21" s="75"/>
      <c r="F21" s="75"/>
      <c r="G21" s="75"/>
      <c r="H21" s="75">
        <f>B21+C21</f>
        <v>33379712</v>
      </c>
      <c r="I21" s="16"/>
    </row>
    <row r="22" spans="1:9" ht="15">
      <c r="A22" s="73" t="s">
        <v>71</v>
      </c>
      <c r="B22" s="75"/>
      <c r="C22" s="75"/>
      <c r="D22" s="75"/>
      <c r="E22" s="75"/>
      <c r="F22" s="78">
        <v>8740</v>
      </c>
      <c r="G22" s="78"/>
      <c r="H22" s="78">
        <f>F22-G22</f>
        <v>8740</v>
      </c>
      <c r="I22" s="79"/>
    </row>
    <row r="23" spans="1:9" ht="15">
      <c r="A23" s="76" t="s">
        <v>72</v>
      </c>
      <c r="B23" s="77"/>
      <c r="C23" s="77"/>
      <c r="D23" s="77"/>
      <c r="E23" s="77"/>
      <c r="F23" s="77"/>
      <c r="G23" s="75"/>
      <c r="H23" s="75"/>
      <c r="I23" s="16"/>
    </row>
    <row r="24" spans="1:9" ht="12.75" customHeight="1">
      <c r="A24" s="76" t="s">
        <v>73</v>
      </c>
      <c r="B24" s="75"/>
      <c r="C24" s="75"/>
      <c r="D24" s="75"/>
      <c r="E24" s="75"/>
      <c r="F24" s="75"/>
      <c r="G24" s="75"/>
      <c r="H24" s="75"/>
      <c r="I24" s="16"/>
    </row>
    <row r="25" spans="1:9" ht="15" customHeight="1">
      <c r="A25" s="76" t="s">
        <v>74</v>
      </c>
      <c r="B25" s="77"/>
      <c r="C25" s="77"/>
      <c r="D25" s="77"/>
      <c r="E25" s="77"/>
      <c r="F25" s="77"/>
      <c r="G25" s="77"/>
      <c r="H25" s="75"/>
      <c r="I25" s="16"/>
    </row>
    <row r="26" spans="1:9" ht="15">
      <c r="A26" s="76" t="s">
        <v>75</v>
      </c>
      <c r="B26" s="77"/>
      <c r="C26" s="77"/>
      <c r="D26" s="77"/>
      <c r="E26" s="77"/>
      <c r="F26" s="77"/>
      <c r="G26" s="77"/>
      <c r="H26" s="75"/>
      <c r="I26" s="16"/>
    </row>
    <row r="27" spans="1:9" ht="28.5" customHeight="1">
      <c r="A27" s="76" t="s">
        <v>176</v>
      </c>
      <c r="B27" s="77"/>
      <c r="C27" s="77"/>
      <c r="D27" s="77"/>
      <c r="E27" s="77"/>
      <c r="F27" s="77"/>
      <c r="G27" s="77"/>
      <c r="H27" s="75"/>
      <c r="I27" s="16"/>
    </row>
    <row r="28" spans="1:9" ht="15">
      <c r="A28" s="76" t="s">
        <v>76</v>
      </c>
      <c r="B28" s="75"/>
      <c r="C28" s="75"/>
      <c r="D28" s="75"/>
      <c r="E28" s="75"/>
      <c r="F28" s="75"/>
      <c r="G28" s="75"/>
      <c r="H28" s="75"/>
      <c r="I28" s="16"/>
    </row>
    <row r="29" spans="1:9" ht="15">
      <c r="A29" s="76" t="s">
        <v>77</v>
      </c>
      <c r="B29" s="77"/>
      <c r="C29" s="77"/>
      <c r="D29" s="77"/>
      <c r="E29" s="77"/>
      <c r="F29" s="77"/>
      <c r="G29" s="77"/>
      <c r="H29" s="75"/>
      <c r="I29" s="16"/>
    </row>
    <row r="30" spans="1:9" ht="30">
      <c r="A30" s="76" t="s">
        <v>177</v>
      </c>
      <c r="B30" s="77"/>
      <c r="C30" s="77"/>
      <c r="D30" s="77"/>
      <c r="E30" s="77"/>
      <c r="F30" s="77"/>
      <c r="G30" s="77"/>
      <c r="H30" s="75"/>
      <c r="I30" s="16"/>
    </row>
    <row r="31" spans="1:9" ht="15">
      <c r="A31" s="76" t="s">
        <v>76</v>
      </c>
      <c r="B31" s="75"/>
      <c r="C31" s="75"/>
      <c r="D31" s="75"/>
      <c r="E31" s="75"/>
      <c r="F31" s="75"/>
      <c r="G31" s="75"/>
      <c r="H31" s="75"/>
      <c r="I31" s="16"/>
    </row>
    <row r="32" spans="1:9" ht="15">
      <c r="A32" s="76" t="s">
        <v>77</v>
      </c>
      <c r="B32" s="77"/>
      <c r="C32" s="77"/>
      <c r="D32" s="77"/>
      <c r="E32" s="77"/>
      <c r="F32" s="77"/>
      <c r="G32" s="77"/>
      <c r="H32" s="75"/>
      <c r="I32" s="16"/>
    </row>
    <row r="33" spans="1:9" ht="15">
      <c r="A33" s="76" t="s">
        <v>134</v>
      </c>
      <c r="B33" s="77"/>
      <c r="C33" s="77"/>
      <c r="D33" s="77"/>
      <c r="E33" s="77"/>
      <c r="F33" s="77"/>
      <c r="G33" s="77"/>
      <c r="H33" s="75"/>
      <c r="I33" s="16"/>
    </row>
    <row r="34" spans="1:11" ht="15">
      <c r="A34" s="73" t="s">
        <v>78</v>
      </c>
      <c r="B34" s="80">
        <f>B14+B19</f>
        <v>50018141</v>
      </c>
      <c r="C34" s="80">
        <f>C14+C19</f>
        <v>517255</v>
      </c>
      <c r="D34" s="80"/>
      <c r="E34" s="80"/>
      <c r="F34" s="80">
        <f>F14+F22</f>
        <v>1225517</v>
      </c>
      <c r="G34" s="80"/>
      <c r="H34" s="78">
        <f>SUM(B34,C34,F34)</f>
        <v>51760913</v>
      </c>
      <c r="I34" s="16"/>
      <c r="K34" s="81"/>
    </row>
    <row r="35" spans="1:9" ht="14.25" customHeight="1">
      <c r="A35" s="76" t="s">
        <v>141</v>
      </c>
      <c r="B35" s="75"/>
      <c r="C35" s="75"/>
      <c r="D35" s="75"/>
      <c r="E35" s="75"/>
      <c r="F35" s="75"/>
      <c r="G35" s="75"/>
      <c r="H35" s="75"/>
      <c r="I35" s="16"/>
    </row>
    <row r="36" spans="1:11" ht="28.5">
      <c r="A36" s="73" t="s">
        <v>79</v>
      </c>
      <c r="B36" s="80">
        <f>B34</f>
        <v>50018141</v>
      </c>
      <c r="C36" s="80">
        <f>C34</f>
        <v>517255</v>
      </c>
      <c r="D36" s="80"/>
      <c r="E36" s="80"/>
      <c r="F36" s="80">
        <f>F34</f>
        <v>1225517</v>
      </c>
      <c r="G36" s="80"/>
      <c r="H36" s="78">
        <f>H34</f>
        <v>51760913</v>
      </c>
      <c r="I36" s="16"/>
      <c r="K36" s="82"/>
    </row>
    <row r="37" ht="15">
      <c r="I37" s="16"/>
    </row>
    <row r="38" spans="1:9" ht="15">
      <c r="A38" s="95" t="str">
        <f>'справка № 1-КИС-БАЛАНС'!A46</f>
        <v>28.07.2017г.</v>
      </c>
      <c r="I38" s="16"/>
    </row>
    <row r="39" spans="2:9" ht="15">
      <c r="B39" s="83"/>
      <c r="C39" s="83"/>
      <c r="D39" s="84"/>
      <c r="E39" s="85"/>
      <c r="F39" s="85"/>
      <c r="G39" s="86"/>
      <c r="H39" s="87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8"/>
    </row>
    <row r="41" spans="1:9" ht="15">
      <c r="A41" s="53" t="s">
        <v>190</v>
      </c>
      <c r="B41" s="33"/>
      <c r="C41" s="33"/>
      <c r="D41" s="89"/>
      <c r="E41" s="54" t="s">
        <v>188</v>
      </c>
      <c r="H41" s="81"/>
      <c r="I41" s="88"/>
    </row>
    <row r="42" spans="1:9" ht="15">
      <c r="A42" s="33"/>
      <c r="B42" s="33"/>
      <c r="C42" s="33"/>
      <c r="D42" s="90"/>
      <c r="E42" s="90"/>
      <c r="H42" s="91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</sheetData>
  <sheetProtection/>
  <mergeCells count="12">
    <mergeCell ref="C8:E8"/>
    <mergeCell ref="G5:H5"/>
    <mergeCell ref="G9:G10"/>
    <mergeCell ref="B8:B10"/>
    <mergeCell ref="D9:D10"/>
    <mergeCell ref="E9:E10"/>
    <mergeCell ref="A8:A10"/>
    <mergeCell ref="A3:H3"/>
    <mergeCell ref="F8:G8"/>
    <mergeCell ref="H8:H10"/>
    <mergeCell ref="F9:F10"/>
    <mergeCell ref="C9:C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2009-07-28T12:30:25Z</cp:lastPrinted>
  <dcterms:created xsi:type="dcterms:W3CDTF">2004-03-04T10:58:58Z</dcterms:created>
  <dcterms:modified xsi:type="dcterms:W3CDTF">2017-07-06T06:51:03Z</dcterms:modified>
  <cp:category/>
  <cp:version/>
  <cp:contentType/>
  <cp:contentStatus/>
</cp:coreProperties>
</file>