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<sst xmlns="http://schemas.openxmlformats.org/spreadsheetml/2006/main" count="250" uniqueCount="199">
  <si>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</si>
  <si>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</si>
  <si>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</si>
  <si>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</si>
  <si>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</si>
  <si>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</si>
  <si>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</si>
  <si>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</si>
  <si>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</si>
  <si>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</si>
  <si>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</si>
  <si>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</si>
  <si>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</si>
  <si>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</si>
  <si>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</si>
  <si>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</si>
  <si>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</si>
  <si>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</si>
  <si>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</si>
  <si>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</si>
  <si>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</si>
  <si>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</si>
  <si>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</si>
  <si>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</si>
  <si>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</si>
  <si>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</si>
  <si>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</si>
  <si>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</si>
  <si>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</si>
  <si>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</si>
  <si>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</si>
  <si>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</si>
  <si>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</si>
  <si>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</si>
  <si>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</si>
  <si>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</si>
  <si>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</si>
  <si>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</si>
  <si>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</si>
  <si>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</si>
  <si>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</si>
  <si>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</si>
  <si>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</si>
  <si>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</si>
  <si>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</si>
  <si>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</si>
  <si>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</si>
  <si>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</si>
  <si>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</si>
  <si>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</si>
  <si>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</si>
  <si>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</si>
  <si>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</si>
  <si>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</si>
  <si>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</si>
  <si>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</si>
  <si>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</si>
  <si>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</si>
  <si>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</si>
  <si>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</si>
  <si>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</si>
  <si>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</si>
  <si>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</si>
  <si>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</si>
  <si>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</si>
  <si>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</si>
  <si>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</si>
  <si>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</si>
  <si>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</si>
  <si>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</si>
  <si>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</si>
  <si>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</si>
  <si>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</si>
  <si>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</si>
  <si>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</si>
  <si>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</si>
  <si>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</si>
  <si>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</si>
  <si>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</si>
  <si>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</si>
  <si>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</si>
  <si>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</si>
  <si>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</si>
  <si>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</si>
  <si>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</si>
  <si>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</si>
  <si>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</si>
  <si>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</si>
  <si>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</si>
  <si>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</si>
  <si>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</si>
  <si>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</si>
  <si>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</si>
  <si>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</si>
  <si>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</si>
  <si>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</si>
  <si>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</si>
  <si>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</si>
  <si>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</si>
  <si>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</si>
  <si>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</si>
  <si>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</si>
  <si>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</si>
  <si>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</si>
  <si>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</si>
  <si>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</si>
  <si>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</si>
  <si>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</si>
  <si>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</si>
  <si>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</si>
  <si>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</si>
  <si>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</si>
  <si>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</si>
  <si>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</si>
  <si>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</si>
  <si>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</si>
  <si>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</si>
  <si>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</si>
  <si>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</si>
  <si>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</si>
  <si>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</si>
  <si>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</si>
  <si>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</si>
  <si>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</si>
  <si>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</si>
  <si>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</si>
  <si>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</si>
  <si>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</si>
  <si>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</si>
  <si>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</si>
  <si>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</si>
  <si>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</si>
  <si>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</si>
  <si>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</si>
  <si>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</si>
  <si>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</si>
  <si>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</si>
  <si>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</si>
  <si>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</si>
  <si>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</si>
  <si>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</si>
  <si>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</si>
  <si>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</si>
  <si>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</si>
  <si>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</si>
  <si>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</si>
  <si>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</si>
  <si>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</si>
  <si>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</si>
  <si>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</si>
  <si>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</si>
  <si>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</si>
  <si>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</si>
  <si>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</si>
  <si>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</si>
  <si>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</si>
  <si>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</si>
  <si>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</si>
  <si>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</si>
  <si>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</si>
  <si>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</si>
  <si>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</si>
  <si>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</si>
  <si>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</si>
  <si>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</si>
  <si>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</si>
  <si>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</si>
  <si>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</si>
  <si>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</si>
  <si>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</si>
  <si>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</si>
  <si>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</si>
  <si>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</si>
  <si>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</si>
  <si>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</si>
  <si>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</si>
  <si>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</si>
  <si>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</si>
  <si>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</si>
  <si>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</si>
  <si>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</si>
  <si>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</si>
  <si>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</si>
  <si>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</si>
  <si>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</si>
  <si>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</si>
  <si>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</si>
  <si>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</si>
  <si>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</si>
  <si>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</si>
  <si>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</si>
  <si>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</si>
  <si>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</si>
  <si>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 xml:space="preserve">   /П.Кръстев/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</si>
  <si>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</t>
    </r>
  </si>
  <si>
    <t>ЕИК по БУЛСТАТ: 176460739</t>
  </si>
  <si>
    <t>ЕИК по БУЛСТАТ:176460739</t>
  </si>
  <si>
    <t>Отчетен период: 31.12.2014 г.</t>
  </si>
  <si>
    <t>Дата: 16.03.2015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</si>
</sst>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3" fontId="1" fillId="24" borderId="10" xfId="63" applyNumberFormat="1" applyFont="1" applyFill="1" applyBorder="1" applyAlignment="1">
      <alignment horizontal="right" vertical="center" wrapText="1"/>
      <protection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justify" wrapText="1"/>
      <protection/>
    </xf>
    <xf numFmtId="0" fontId="3" fillId="0" borderId="17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1">
      <selection activeCell="A47" sqref="A47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4" t="s">
        <v>158</v>
      </c>
      <c r="F1" s="154"/>
    </row>
    <row r="2" spans="1:6" ht="12" customHeight="1">
      <c r="A2" s="1"/>
      <c r="B2" s="2"/>
      <c r="C2" s="156" t="s">
        <v>0</v>
      </c>
      <c r="D2" s="156"/>
      <c r="E2" s="4"/>
      <c r="F2" s="4"/>
    </row>
    <row r="3" spans="1:6" ht="27.75" customHeight="1">
      <c r="A3" s="3" t="s">
        <v>194</v>
      </c>
      <c r="B3" s="129"/>
      <c r="C3" s="5"/>
      <c r="D3" s="1"/>
      <c r="E3" s="155" t="s">
        <v>195</v>
      </c>
      <c r="F3" s="155"/>
    </row>
    <row r="4" spans="1:6" ht="16.5" customHeight="1">
      <c r="A4" s="3" t="s">
        <v>197</v>
      </c>
      <c r="B4" s="129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9"/>
      <c r="C7" s="119"/>
      <c r="D7" s="125" t="s">
        <v>28</v>
      </c>
      <c r="E7" s="119"/>
      <c r="F7" s="119"/>
    </row>
    <row r="8" spans="1:28" ht="12">
      <c r="A8" s="121" t="s">
        <v>29</v>
      </c>
      <c r="B8" s="126"/>
      <c r="C8" s="126"/>
      <c r="D8" s="121" t="s">
        <v>30</v>
      </c>
      <c r="E8" s="117">
        <v>36175070</v>
      </c>
      <c r="F8" s="117">
        <v>47422535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2" t="s">
        <v>152</v>
      </c>
      <c r="B9" s="126"/>
      <c r="C9" s="126"/>
      <c r="D9" s="121" t="s">
        <v>31</v>
      </c>
      <c r="E9" s="126"/>
      <c r="F9" s="126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2" t="s">
        <v>98</v>
      </c>
      <c r="B10" s="126"/>
      <c r="C10" s="126"/>
      <c r="D10" s="122" t="s">
        <v>151</v>
      </c>
      <c r="E10" s="126">
        <v>46916</v>
      </c>
      <c r="F10" s="126">
        <v>354621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2" t="s">
        <v>107</v>
      </c>
      <c r="B11" s="126"/>
      <c r="C11" s="126"/>
      <c r="D11" s="122" t="s">
        <v>32</v>
      </c>
      <c r="E11" s="126"/>
      <c r="F11" s="126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2" t="s">
        <v>143</v>
      </c>
      <c r="B12" s="126"/>
      <c r="C12" s="126"/>
      <c r="D12" s="122" t="s">
        <v>115</v>
      </c>
      <c r="E12" s="126"/>
      <c r="F12" s="127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6"/>
      <c r="C13" s="126"/>
      <c r="D13" s="116" t="s">
        <v>27</v>
      </c>
      <c r="E13" s="117">
        <f>E10+E11+E12</f>
        <v>46916</v>
      </c>
      <c r="F13" s="117">
        <f>F10+F11+F12</f>
        <v>354621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1" t="s">
        <v>178</v>
      </c>
      <c r="B14" s="126"/>
      <c r="C14" s="126"/>
      <c r="D14" s="121" t="s">
        <v>33</v>
      </c>
      <c r="E14" s="126"/>
      <c r="F14" s="127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6">
        <f>B13+B14</f>
        <v>0</v>
      </c>
      <c r="C15" s="126">
        <f>C13+C14</f>
        <v>0</v>
      </c>
      <c r="D15" s="122" t="s">
        <v>34</v>
      </c>
      <c r="E15" s="126">
        <f>E16-E17</f>
        <v>481349</v>
      </c>
      <c r="F15" s="126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5" t="s">
        <v>41</v>
      </c>
      <c r="B16" s="126"/>
      <c r="C16" s="127"/>
      <c r="D16" s="122" t="s">
        <v>35</v>
      </c>
      <c r="E16" s="126">
        <v>481349</v>
      </c>
      <c r="F16" s="126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5" t="s">
        <v>43</v>
      </c>
      <c r="B17" s="126"/>
      <c r="C17" s="127"/>
      <c r="D17" s="122" t="s">
        <v>36</v>
      </c>
      <c r="E17" s="126"/>
      <c r="F17" s="126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20" t="s">
        <v>9</v>
      </c>
      <c r="B18" s="126"/>
      <c r="C18" s="127"/>
      <c r="D18" s="120" t="s">
        <v>37</v>
      </c>
      <c r="E18" s="126">
        <v>644833</v>
      </c>
      <c r="F18" s="126">
        <v>481349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20" t="s">
        <v>10</v>
      </c>
      <c r="B19" s="147">
        <v>5265424</v>
      </c>
      <c r="C19" s="126">
        <v>8926790</v>
      </c>
      <c r="D19" s="116" t="s">
        <v>38</v>
      </c>
      <c r="E19" s="117">
        <f>E15+E18</f>
        <v>1126182</v>
      </c>
      <c r="F19" s="117">
        <f>F15+F18</f>
        <v>481349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20" t="s">
        <v>179</v>
      </c>
      <c r="B20" s="147">
        <v>31923530</v>
      </c>
      <c r="C20" s="126">
        <v>38937717</v>
      </c>
      <c r="D20" s="123" t="s">
        <v>40</v>
      </c>
      <c r="E20" s="117">
        <f>E8+E13+E19</f>
        <v>37348168</v>
      </c>
      <c r="F20" s="117">
        <f>F8+F13+F19</f>
        <v>48258505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20" t="s">
        <v>142</v>
      </c>
      <c r="B21" s="126"/>
      <c r="C21" s="127"/>
      <c r="D21" s="128"/>
      <c r="E21" s="126"/>
      <c r="F21" s="127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3" t="s">
        <v>12</v>
      </c>
      <c r="B22" s="117">
        <f>SUM(B19:B21)</f>
        <v>37188954</v>
      </c>
      <c r="C22" s="117">
        <f>SUM(C19:C21)</f>
        <v>47864507</v>
      </c>
      <c r="D22" s="120"/>
      <c r="E22" s="126"/>
      <c r="F22" s="127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5" t="s">
        <v>117</v>
      </c>
      <c r="B23" s="126"/>
      <c r="C23" s="127"/>
      <c r="D23" s="125" t="s">
        <v>42</v>
      </c>
      <c r="E23" s="126"/>
      <c r="F23" s="127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20" t="s">
        <v>152</v>
      </c>
      <c r="B24" s="119">
        <f>SUM(B25:B28)</f>
        <v>0</v>
      </c>
      <c r="C24" s="119"/>
      <c r="D24" s="124" t="s">
        <v>153</v>
      </c>
      <c r="E24" s="126"/>
      <c r="F24" s="127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20" t="s">
        <v>98</v>
      </c>
      <c r="B25" s="119"/>
      <c r="C25" s="119"/>
      <c r="D25" s="122" t="s">
        <v>139</v>
      </c>
      <c r="E25" s="126">
        <f>SUM(E26:E27)</f>
        <v>37696</v>
      </c>
      <c r="F25" s="126">
        <f>SUM(F26:F27)</f>
        <v>35312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20" t="s">
        <v>112</v>
      </c>
      <c r="B26" s="119"/>
      <c r="C26" s="119"/>
      <c r="D26" s="122" t="s">
        <v>180</v>
      </c>
      <c r="E26" s="119">
        <v>350</v>
      </c>
      <c r="F26" s="119">
        <v>340</v>
      </c>
    </row>
    <row r="27" spans="1:6" ht="12">
      <c r="A27" s="120" t="s">
        <v>107</v>
      </c>
      <c r="B27" s="119"/>
      <c r="C27" s="119"/>
      <c r="D27" s="122" t="s">
        <v>100</v>
      </c>
      <c r="E27" s="119">
        <v>37346</v>
      </c>
      <c r="F27" s="119">
        <v>34972</v>
      </c>
    </row>
    <row r="28" spans="1:6" ht="12">
      <c r="A28" s="120" t="s">
        <v>11</v>
      </c>
      <c r="B28" s="119"/>
      <c r="C28" s="119"/>
      <c r="D28" s="120" t="s">
        <v>111</v>
      </c>
      <c r="E28" s="119"/>
      <c r="F28" s="119"/>
    </row>
    <row r="29" spans="1:6" ht="12">
      <c r="A29" s="120" t="s">
        <v>144</v>
      </c>
      <c r="B29" s="119"/>
      <c r="C29" s="119"/>
      <c r="D29" s="124" t="s">
        <v>135</v>
      </c>
      <c r="E29" s="119"/>
      <c r="F29" s="118"/>
    </row>
    <row r="30" spans="1:6" ht="12">
      <c r="A30" s="120" t="s">
        <v>145</v>
      </c>
      <c r="B30" s="126"/>
      <c r="C30" s="126"/>
      <c r="D30" s="120" t="s">
        <v>154</v>
      </c>
      <c r="E30" s="119"/>
      <c r="F30" s="118"/>
    </row>
    <row r="31" spans="1:6" ht="12">
      <c r="A31" s="120" t="s">
        <v>146</v>
      </c>
      <c r="B31" s="119"/>
      <c r="C31" s="118"/>
      <c r="D31" s="124" t="s">
        <v>109</v>
      </c>
      <c r="E31" s="119"/>
      <c r="F31" s="118"/>
    </row>
    <row r="32" spans="1:6" ht="12">
      <c r="A32" s="120" t="s">
        <v>147</v>
      </c>
      <c r="B32" s="119"/>
      <c r="C32" s="118"/>
      <c r="D32" s="124" t="s">
        <v>110</v>
      </c>
      <c r="E32" s="119"/>
      <c r="F32" s="118"/>
    </row>
    <row r="33" spans="1:6" ht="12">
      <c r="A33" s="120" t="s">
        <v>148</v>
      </c>
      <c r="B33" s="119"/>
      <c r="C33" s="118"/>
      <c r="D33" s="124" t="s">
        <v>155</v>
      </c>
      <c r="E33" s="119"/>
      <c r="F33" s="118"/>
    </row>
    <row r="34" spans="1:6" ht="12">
      <c r="A34" s="123" t="s">
        <v>13</v>
      </c>
      <c r="B34" s="115">
        <f>SUM(B29:B33)+B24</f>
        <v>0</v>
      </c>
      <c r="C34" s="115">
        <f>SUM(C29:C33)+C24</f>
        <v>0</v>
      </c>
      <c r="D34" s="120" t="s">
        <v>156</v>
      </c>
      <c r="E34" s="119"/>
      <c r="F34" s="118"/>
    </row>
    <row r="35" spans="1:6" ht="15" customHeight="1">
      <c r="A35" s="125" t="s">
        <v>114</v>
      </c>
      <c r="B35" s="119"/>
      <c r="C35" s="118"/>
      <c r="D35" s="124" t="s">
        <v>157</v>
      </c>
      <c r="E35" s="119"/>
      <c r="F35" s="119"/>
    </row>
    <row r="36" spans="1:6" ht="13.5" customHeight="1">
      <c r="A36" s="122" t="s">
        <v>149</v>
      </c>
      <c r="B36" s="119">
        <v>196910</v>
      </c>
      <c r="C36" s="119">
        <v>429310</v>
      </c>
      <c r="D36" s="124" t="s">
        <v>116</v>
      </c>
      <c r="E36" s="119"/>
      <c r="F36" s="118"/>
    </row>
    <row r="37" spans="1:6" ht="12">
      <c r="A37" s="122" t="s">
        <v>99</v>
      </c>
      <c r="B37" s="119"/>
      <c r="C37" s="119"/>
      <c r="D37" s="123" t="s">
        <v>12</v>
      </c>
      <c r="E37" s="115">
        <f>E25+E29+E30+E31+E32+E33+E34+E35+E36</f>
        <v>37696</v>
      </c>
      <c r="F37" s="115">
        <f>F25+F29+F30+F31+F32+F33+F34+F35+F36</f>
        <v>35312</v>
      </c>
    </row>
    <row r="38" spans="1:6" ht="12">
      <c r="A38" s="122" t="s">
        <v>150</v>
      </c>
      <c r="B38" s="119"/>
      <c r="C38" s="119"/>
      <c r="D38" s="123" t="s">
        <v>45</v>
      </c>
      <c r="E38" s="115">
        <f>E37</f>
        <v>37696</v>
      </c>
      <c r="F38" s="115">
        <f>F37</f>
        <v>35312</v>
      </c>
    </row>
    <row r="39" spans="1:6" ht="12">
      <c r="A39" s="122" t="s">
        <v>108</v>
      </c>
      <c r="B39" s="119"/>
      <c r="C39" s="119"/>
      <c r="D39" s="120"/>
      <c r="E39" s="119"/>
      <c r="F39" s="118"/>
    </row>
    <row r="40" spans="1:6" ht="12">
      <c r="A40" s="116" t="s">
        <v>14</v>
      </c>
      <c r="B40" s="115">
        <f>SUM(B36:B39)</f>
        <v>196910</v>
      </c>
      <c r="C40" s="115">
        <f>SUM(C36:C39)</f>
        <v>429310</v>
      </c>
      <c r="D40" s="120"/>
      <c r="E40" s="119"/>
      <c r="F40" s="118"/>
    </row>
    <row r="41" spans="1:6" ht="12">
      <c r="A41" s="121" t="s">
        <v>44</v>
      </c>
      <c r="B41" s="119"/>
      <c r="C41" s="118"/>
      <c r="D41" s="120"/>
      <c r="E41" s="119"/>
      <c r="F41" s="118"/>
    </row>
    <row r="42" spans="1:6" ht="12">
      <c r="A42" s="116" t="s">
        <v>45</v>
      </c>
      <c r="B42" s="115">
        <f>B22+B34+B40+B41</f>
        <v>37385864</v>
      </c>
      <c r="C42" s="115">
        <f>C22+C34+C40+C41</f>
        <v>48293817</v>
      </c>
      <c r="D42" s="120"/>
      <c r="E42" s="119"/>
      <c r="F42" s="118"/>
    </row>
    <row r="43" spans="1:6" ht="12.75" customHeight="1">
      <c r="A43" s="120"/>
      <c r="B43" s="119"/>
      <c r="C43" s="118"/>
      <c r="D43" s="120"/>
      <c r="E43" s="119"/>
      <c r="F43" s="118"/>
    </row>
    <row r="44" spans="1:6" ht="12">
      <c r="A44" s="116" t="s">
        <v>47</v>
      </c>
      <c r="B44" s="117">
        <f>B15+B42</f>
        <v>37385864</v>
      </c>
      <c r="C44" s="117">
        <f>C15+C42</f>
        <v>48293817</v>
      </c>
      <c r="D44" s="116" t="s">
        <v>46</v>
      </c>
      <c r="E44" s="115">
        <f>E20+E38</f>
        <v>37385864</v>
      </c>
      <c r="F44" s="115">
        <f>F20+F38</f>
        <v>48293817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198</v>
      </c>
      <c r="B46" s="157"/>
      <c r="C46" s="157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3" t="s">
        <v>192</v>
      </c>
      <c r="B48" s="153"/>
      <c r="C48" s="153"/>
      <c r="D48" s="108" t="s">
        <v>181</v>
      </c>
      <c r="E48" s="102"/>
      <c r="F48" s="107"/>
    </row>
    <row r="49" spans="1:6" ht="12.75">
      <c r="A49" s="153" t="s">
        <v>182</v>
      </c>
      <c r="B49" s="153"/>
      <c r="C49" s="153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193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13" customWidth="1"/>
    <col min="2" max="2" width="10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9" t="s">
        <v>159</v>
      </c>
      <c r="F1" s="159"/>
    </row>
    <row r="2" spans="1:6" ht="12.75" customHeight="1">
      <c r="A2" s="14"/>
      <c r="C2" s="160" t="s">
        <v>15</v>
      </c>
      <c r="D2" s="160"/>
      <c r="E2" s="15"/>
      <c r="F2" s="15"/>
    </row>
    <row r="3" spans="1:6" ht="28.5" customHeight="1">
      <c r="A3" s="3" t="s">
        <v>194</v>
      </c>
      <c r="B3" s="94"/>
      <c r="C3" s="16"/>
      <c r="D3" s="16"/>
      <c r="E3" s="17"/>
      <c r="F3" s="17"/>
    </row>
    <row r="4" spans="1:6" ht="15">
      <c r="A4" s="3" t="s">
        <v>197</v>
      </c>
      <c r="B4" s="18"/>
      <c r="C4" s="19"/>
      <c r="D4" s="95" t="s">
        <v>196</v>
      </c>
      <c r="E4" s="161"/>
      <c r="F4" s="161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2847</v>
      </c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2493</v>
      </c>
      <c r="C14" s="37">
        <v>2436</v>
      </c>
      <c r="D14" s="39" t="s">
        <v>52</v>
      </c>
      <c r="E14" s="37">
        <v>1147867</v>
      </c>
      <c r="F14" s="37">
        <v>695067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5340</v>
      </c>
      <c r="C16" s="41">
        <f>C10+C11+C13+C14</f>
        <v>2436</v>
      </c>
      <c r="D16" s="40" t="s">
        <v>24</v>
      </c>
      <c r="E16" s="41">
        <f>SUM(E10,E11,E13,E14,E15)</f>
        <v>1147867</v>
      </c>
      <c r="F16" s="41">
        <f>F10+F11+F13+F14+F15</f>
        <v>695067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497694</v>
      </c>
      <c r="C20" s="37">
        <v>211282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497694</v>
      </c>
      <c r="C24" s="41">
        <f>SUM(C20:C23)</f>
        <v>211282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503034</v>
      </c>
      <c r="C26" s="41">
        <f>C16+C24</f>
        <v>213718</v>
      </c>
      <c r="D26" s="44" t="s">
        <v>54</v>
      </c>
      <c r="E26" s="41">
        <f>E16+E24</f>
        <v>1147867</v>
      </c>
      <c r="F26" s="41">
        <f>F16+F24</f>
        <v>695067</v>
      </c>
    </row>
    <row r="27" spans="1:6" s="36" customFormat="1" ht="15">
      <c r="A27" s="44" t="s">
        <v>119</v>
      </c>
      <c r="B27" s="41">
        <f>E26-B26</f>
        <v>644833</v>
      </c>
      <c r="C27" s="41">
        <f>F26-C26</f>
        <v>481349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644833</v>
      </c>
      <c r="C29" s="41">
        <f>C27-C28</f>
        <v>481349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1147867</v>
      </c>
      <c r="C30" s="41">
        <f>C26+C28+C29</f>
        <v>695067</v>
      </c>
      <c r="D30" s="44" t="s">
        <v>121</v>
      </c>
      <c r="E30" s="41">
        <f>E26+E29</f>
        <v>1147867</v>
      </c>
      <c r="F30" s="41">
        <f>F26+F29</f>
        <v>695067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198</v>
      </c>
      <c r="B32" s="49"/>
      <c r="C32" s="158"/>
      <c r="D32" s="158"/>
      <c r="E32" s="162"/>
      <c r="F32" s="162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2.28125" style="13" customWidth="1"/>
    <col min="4" max="4" width="13.2812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30"/>
      <c r="B1" s="130"/>
      <c r="C1" s="130"/>
      <c r="D1" s="130"/>
      <c r="E1" s="164" t="s">
        <v>168</v>
      </c>
      <c r="F1" s="164"/>
      <c r="G1" s="130"/>
    </row>
    <row r="2" spans="1:7" ht="15">
      <c r="A2" s="167" t="s">
        <v>95</v>
      </c>
      <c r="B2" s="168"/>
      <c r="C2" s="168"/>
      <c r="D2" s="168"/>
      <c r="E2" s="168"/>
      <c r="F2" s="168"/>
      <c r="G2" s="130"/>
    </row>
    <row r="3" spans="1:7" ht="14.25">
      <c r="A3" s="3" t="s">
        <v>194</v>
      </c>
      <c r="B3" s="131"/>
      <c r="D3" s="170" t="s">
        <v>195</v>
      </c>
      <c r="E3" s="170"/>
      <c r="F3" s="132"/>
      <c r="G3" s="130"/>
    </row>
    <row r="4" spans="1:7" ht="15">
      <c r="A4" s="3" t="s">
        <v>197</v>
      </c>
      <c r="B4" s="133"/>
      <c r="C4" s="16"/>
      <c r="D4" s="16"/>
      <c r="E4" s="134"/>
      <c r="F4" s="134"/>
      <c r="G4" s="135"/>
    </row>
    <row r="5" spans="1:7" ht="15">
      <c r="A5" s="133"/>
      <c r="B5" s="133"/>
      <c r="C5" s="133"/>
      <c r="D5" s="136"/>
      <c r="E5" s="135"/>
      <c r="F5" s="135"/>
      <c r="G5" s="137" t="s">
        <v>80</v>
      </c>
    </row>
    <row r="6" spans="1:7" ht="13.5" customHeight="1">
      <c r="A6" s="165" t="s">
        <v>81</v>
      </c>
      <c r="B6" s="165" t="s">
        <v>4</v>
      </c>
      <c r="C6" s="165"/>
      <c r="D6" s="165"/>
      <c r="E6" s="165" t="s">
        <v>5</v>
      </c>
      <c r="F6" s="165"/>
      <c r="G6" s="165"/>
    </row>
    <row r="7" spans="1:7" ht="30.75" customHeight="1">
      <c r="A7" s="166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169</v>
      </c>
      <c r="B9" s="141"/>
      <c r="C9" s="141"/>
      <c r="D9" s="141"/>
      <c r="E9" s="141"/>
      <c r="F9" s="141"/>
      <c r="G9" s="141"/>
    </row>
    <row r="10" spans="1:7" ht="15">
      <c r="A10" s="142" t="s">
        <v>126</v>
      </c>
      <c r="B10" s="150">
        <v>142953021</v>
      </c>
      <c r="C10" s="150">
        <v>154508191</v>
      </c>
      <c r="D10" s="141">
        <f>B10-C10</f>
        <v>-11555170</v>
      </c>
      <c r="E10" s="141">
        <v>143378426</v>
      </c>
      <c r="F10" s="141">
        <v>95601270</v>
      </c>
      <c r="G10" s="141">
        <f>E10-F10</f>
        <v>47777156</v>
      </c>
    </row>
    <row r="11" spans="1:7" ht="15">
      <c r="A11" s="142" t="s">
        <v>170</v>
      </c>
      <c r="B11" s="141"/>
      <c r="C11" s="141"/>
      <c r="D11" s="141"/>
      <c r="E11" s="141"/>
      <c r="F11" s="141"/>
      <c r="G11" s="141"/>
    </row>
    <row r="12" spans="1:7" ht="15">
      <c r="A12" s="142" t="s">
        <v>94</v>
      </c>
      <c r="B12" s="143"/>
      <c r="C12" s="143"/>
      <c r="D12" s="141"/>
      <c r="E12" s="143"/>
      <c r="F12" s="141"/>
      <c r="G12" s="141"/>
    </row>
    <row r="13" spans="1:7" ht="15">
      <c r="A13" s="31" t="s">
        <v>130</v>
      </c>
      <c r="B13" s="143"/>
      <c r="C13" s="143"/>
      <c r="D13" s="141"/>
      <c r="E13" s="143"/>
      <c r="F13" s="141"/>
      <c r="G13" s="141"/>
    </row>
    <row r="14" spans="1:7" ht="15">
      <c r="A14" s="31" t="s">
        <v>140</v>
      </c>
      <c r="B14" s="143"/>
      <c r="C14" s="143"/>
      <c r="D14" s="141"/>
      <c r="E14" s="143"/>
      <c r="F14" s="141"/>
      <c r="G14" s="141"/>
    </row>
    <row r="15" spans="1:7" ht="15">
      <c r="A15" s="142" t="s">
        <v>127</v>
      </c>
      <c r="B15" s="141"/>
      <c r="C15" s="141"/>
      <c r="D15" s="141"/>
      <c r="E15" s="141"/>
      <c r="F15" s="141"/>
      <c r="G15" s="141"/>
    </row>
    <row r="16" spans="1:7" ht="14.25">
      <c r="A16" s="140" t="s">
        <v>124</v>
      </c>
      <c r="B16" s="144">
        <f>SUM(B10:B15)</f>
        <v>142953021</v>
      </c>
      <c r="C16" s="144">
        <f>SUM(C10:C15)</f>
        <v>154508191</v>
      </c>
      <c r="D16" s="144">
        <f>B16-C16</f>
        <v>-11555170</v>
      </c>
      <c r="E16" s="144">
        <f>SUM(E10:E15)</f>
        <v>143378426</v>
      </c>
      <c r="F16" s="144">
        <f>SUM(F10:F15)</f>
        <v>95601270</v>
      </c>
      <c r="G16" s="144">
        <f>E16-F16</f>
        <v>47777156</v>
      </c>
    </row>
    <row r="17" spans="1:9" ht="15">
      <c r="A17" s="140" t="s">
        <v>137</v>
      </c>
      <c r="B17" s="141"/>
      <c r="C17" s="141"/>
      <c r="D17" s="141"/>
      <c r="E17" s="141"/>
      <c r="F17" s="141"/>
      <c r="G17" s="141"/>
      <c r="I17" s="145"/>
    </row>
    <row r="18" spans="1:7" ht="15">
      <c r="A18" s="142" t="s">
        <v>85</v>
      </c>
      <c r="B18" s="150">
        <v>23460289</v>
      </c>
      <c r="C18" s="150">
        <v>23384910</v>
      </c>
      <c r="D18" s="141">
        <f>B18-C18</f>
        <v>75379</v>
      </c>
      <c r="E18" s="141"/>
      <c r="F18" s="141"/>
      <c r="G18" s="141">
        <f>E18-F18</f>
        <v>0</v>
      </c>
    </row>
    <row r="19" spans="1:7" ht="15">
      <c r="A19" s="142" t="s">
        <v>86</v>
      </c>
      <c r="B19" s="150"/>
      <c r="C19" s="150"/>
      <c r="D19" s="141">
        <f>B19-C19</f>
        <v>0</v>
      </c>
      <c r="E19" s="141"/>
      <c r="F19" s="141"/>
      <c r="G19" s="141">
        <f>E19-F19</f>
        <v>0</v>
      </c>
    </row>
    <row r="20" spans="1:9" ht="15">
      <c r="A20" s="142" t="s">
        <v>92</v>
      </c>
      <c r="B20" s="150">
        <v>1304279</v>
      </c>
      <c r="C20" s="150">
        <v>2493</v>
      </c>
      <c r="D20" s="141">
        <f>B20-C20</f>
        <v>1301786</v>
      </c>
      <c r="E20" s="141">
        <v>265758</v>
      </c>
      <c r="F20" s="141">
        <v>2436</v>
      </c>
      <c r="G20" s="141">
        <f>E20-F20</f>
        <v>263322</v>
      </c>
      <c r="I20" s="145"/>
    </row>
    <row r="21" spans="1:10" ht="15">
      <c r="A21" s="142" t="s">
        <v>90</v>
      </c>
      <c r="B21" s="150"/>
      <c r="C21" s="150"/>
      <c r="D21" s="141"/>
      <c r="E21" s="141"/>
      <c r="F21" s="141"/>
      <c r="G21" s="141"/>
      <c r="I21" s="145"/>
      <c r="J21" s="145"/>
    </row>
    <row r="22" spans="1:7" ht="15">
      <c r="A22" s="31" t="s">
        <v>101</v>
      </c>
      <c r="B22" s="150"/>
      <c r="C22" s="150">
        <v>491010</v>
      </c>
      <c r="D22" s="146">
        <f>B22-C22</f>
        <v>-491010</v>
      </c>
      <c r="E22" s="141"/>
      <c r="F22" s="141">
        <v>172819</v>
      </c>
      <c r="G22" s="143">
        <f>E22-F22</f>
        <v>-172819</v>
      </c>
    </row>
    <row r="23" spans="1:9" ht="15">
      <c r="A23" s="31" t="s">
        <v>102</v>
      </c>
      <c r="B23" s="150"/>
      <c r="C23" s="151">
        <v>4300</v>
      </c>
      <c r="D23" s="146">
        <f>B23-C23</f>
        <v>-4300</v>
      </c>
      <c r="E23" s="141"/>
      <c r="F23" s="146">
        <v>3152</v>
      </c>
      <c r="G23" s="143">
        <f>E23-F23</f>
        <v>-3152</v>
      </c>
      <c r="I23" s="145"/>
    </row>
    <row r="24" spans="1:7" ht="15">
      <c r="A24" s="31" t="s">
        <v>171</v>
      </c>
      <c r="B24" s="150"/>
      <c r="C24" s="150">
        <v>2238</v>
      </c>
      <c r="D24" s="141">
        <f>B24-C24</f>
        <v>-2238</v>
      </c>
      <c r="E24" s="141"/>
      <c r="F24" s="141"/>
      <c r="G24" s="141">
        <f>E24-F24</f>
        <v>0</v>
      </c>
    </row>
    <row r="25" spans="1:7" ht="15">
      <c r="A25" s="142" t="s">
        <v>91</v>
      </c>
      <c r="B25" s="141"/>
      <c r="C25" s="141"/>
      <c r="D25" s="141"/>
      <c r="E25" s="141"/>
      <c r="F25" s="141"/>
      <c r="G25" s="141"/>
    </row>
    <row r="26" spans="1:7" ht="28.5">
      <c r="A26" s="140" t="s">
        <v>125</v>
      </c>
      <c r="B26" s="144">
        <f>SUM(B18:B25)</f>
        <v>24764568</v>
      </c>
      <c r="C26" s="144">
        <f>SUM(C18:C25)</f>
        <v>23884951</v>
      </c>
      <c r="D26" s="144">
        <f>B26-C26</f>
        <v>879617</v>
      </c>
      <c r="E26" s="144">
        <f>SUM(E18:E25)</f>
        <v>265758</v>
      </c>
      <c r="F26" s="144">
        <f>SUM(F18:F25)</f>
        <v>178407</v>
      </c>
      <c r="G26" s="144">
        <f>E26-F26</f>
        <v>87351</v>
      </c>
    </row>
    <row r="27" spans="1:7" ht="15">
      <c r="A27" s="140" t="s">
        <v>138</v>
      </c>
      <c r="B27" s="141"/>
      <c r="C27" s="141"/>
      <c r="D27" s="141"/>
      <c r="E27" s="141"/>
      <c r="F27" s="141"/>
      <c r="G27" s="141"/>
    </row>
    <row r="28" spans="1:7" ht="15">
      <c r="A28" s="142" t="s">
        <v>128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172</v>
      </c>
      <c r="B31" s="141"/>
      <c r="C31" s="141"/>
      <c r="D31" s="141"/>
      <c r="E31" s="141"/>
      <c r="F31" s="141"/>
      <c r="G31" s="141"/>
    </row>
    <row r="32" spans="1:7" ht="15">
      <c r="A32" s="142" t="s">
        <v>129</v>
      </c>
      <c r="B32" s="141"/>
      <c r="C32" s="141"/>
      <c r="D32" s="141"/>
      <c r="E32" s="141"/>
      <c r="F32" s="141"/>
      <c r="G32" s="141"/>
    </row>
    <row r="33" spans="1:7" ht="28.5">
      <c r="A33" s="140" t="s">
        <v>173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88</v>
      </c>
      <c r="B34" s="144">
        <f>SUM(B16,B26,B33)</f>
        <v>167717589</v>
      </c>
      <c r="C34" s="144">
        <f>SUM(C16,C26,C33)</f>
        <v>178393142</v>
      </c>
      <c r="D34" s="144">
        <f>B34-C34</f>
        <v>-10675553</v>
      </c>
      <c r="E34" s="144">
        <f>SUM(E16,E26,E33)</f>
        <v>143644184</v>
      </c>
      <c r="F34" s="144">
        <f>SUM(F16,F26,F33)</f>
        <v>95779677</v>
      </c>
      <c r="G34" s="144">
        <f>E34-F34</f>
        <v>47864507</v>
      </c>
    </row>
    <row r="35" spans="1:7" ht="15">
      <c r="A35" s="140" t="s">
        <v>89</v>
      </c>
      <c r="B35" s="141"/>
      <c r="C35" s="141"/>
      <c r="D35" s="144">
        <v>47864507</v>
      </c>
      <c r="E35" s="141"/>
      <c r="F35" s="141"/>
      <c r="G35" s="144"/>
    </row>
    <row r="36" spans="1:7" ht="15">
      <c r="A36" s="140" t="s">
        <v>96</v>
      </c>
      <c r="B36" s="141"/>
      <c r="C36" s="141"/>
      <c r="D36" s="144">
        <f>D34+D35</f>
        <v>37188954</v>
      </c>
      <c r="E36" s="141"/>
      <c r="F36" s="141"/>
      <c r="G36" s="144">
        <f>G34+G35</f>
        <v>47864507</v>
      </c>
    </row>
    <row r="37" spans="1:7" ht="15">
      <c r="A37" s="142" t="s">
        <v>97</v>
      </c>
      <c r="B37" s="141"/>
      <c r="C37" s="141"/>
      <c r="D37" s="146">
        <v>5265424</v>
      </c>
      <c r="E37" s="141"/>
      <c r="F37" s="141"/>
      <c r="G37" s="147">
        <v>8926788</v>
      </c>
    </row>
    <row r="38" spans="2:8" ht="15">
      <c r="B38" s="148"/>
      <c r="C38" s="148"/>
      <c r="D38" s="148"/>
      <c r="E38" s="148"/>
      <c r="F38" s="148"/>
      <c r="G38" s="148"/>
      <c r="H38" s="25"/>
    </row>
    <row r="39" spans="1:8" ht="15">
      <c r="A39" s="114" t="s">
        <v>198</v>
      </c>
      <c r="B39" s="169"/>
      <c r="C39" s="169"/>
      <c r="D39" s="149"/>
      <c r="E39" s="169"/>
      <c r="F39" s="169"/>
      <c r="G39" s="135"/>
      <c r="H39" s="25"/>
    </row>
    <row r="40" spans="2:8" ht="15">
      <c r="B40" s="148"/>
      <c r="C40" s="148"/>
      <c r="D40" s="148"/>
      <c r="E40" s="148"/>
      <c r="F40" s="148"/>
      <c r="G40" s="148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8"/>
      <c r="G41" s="148"/>
      <c r="H41" s="25"/>
    </row>
    <row r="42" spans="1:8" ht="15">
      <c r="A42" s="53" t="s">
        <v>182</v>
      </c>
      <c r="B42" s="33"/>
      <c r="C42" s="33"/>
      <c r="E42" s="54" t="s">
        <v>186</v>
      </c>
      <c r="F42" s="148"/>
      <c r="G42" s="148"/>
      <c r="H42" s="25"/>
    </row>
    <row r="43" spans="1:8" ht="15">
      <c r="A43" s="33"/>
      <c r="B43" s="33"/>
      <c r="C43" s="33"/>
      <c r="D43" s="55"/>
      <c r="E43" s="56"/>
      <c r="F43" s="148"/>
      <c r="G43" s="148"/>
      <c r="H43" s="25"/>
    </row>
    <row r="44" spans="1:8" ht="15">
      <c r="A44" s="33"/>
      <c r="B44" s="33"/>
      <c r="C44" s="33"/>
      <c r="D44" s="145"/>
      <c r="F44" s="148"/>
      <c r="G44" s="148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3" t="s">
        <v>184</v>
      </c>
      <c r="E46" s="163"/>
      <c r="F46" s="130"/>
      <c r="G46" s="130"/>
    </row>
    <row r="47" spans="1:7" ht="12.75">
      <c r="A47" s="36"/>
      <c r="B47" s="36"/>
      <c r="C47" s="36"/>
      <c r="F47" s="130"/>
      <c r="G47" s="130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52.7109375" style="13" customWidth="1"/>
    <col min="2" max="2" width="13.0039062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8" t="s">
        <v>55</v>
      </c>
      <c r="B3" s="178"/>
      <c r="C3" s="178"/>
      <c r="D3" s="178"/>
      <c r="E3" s="178"/>
      <c r="F3" s="178"/>
      <c r="G3" s="178"/>
      <c r="H3" s="178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194</v>
      </c>
      <c r="B5" s="64"/>
      <c r="C5" s="64"/>
      <c r="D5" s="64"/>
      <c r="E5" s="64"/>
      <c r="F5" s="65"/>
      <c r="G5" s="173" t="s">
        <v>195</v>
      </c>
      <c r="H5" s="173"/>
    </row>
    <row r="6" spans="1:8" ht="15">
      <c r="A6" s="3" t="s">
        <v>197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74" t="s">
        <v>57</v>
      </c>
      <c r="B8" s="174" t="s">
        <v>61</v>
      </c>
      <c r="C8" s="171" t="s">
        <v>58</v>
      </c>
      <c r="D8" s="172"/>
      <c r="E8" s="172"/>
      <c r="F8" s="171" t="s">
        <v>59</v>
      </c>
      <c r="G8" s="179"/>
      <c r="H8" s="174" t="s">
        <v>60</v>
      </c>
      <c r="I8" s="16"/>
    </row>
    <row r="9" spans="1:9" ht="12.75" customHeight="1">
      <c r="A9" s="177"/>
      <c r="B9" s="182"/>
      <c r="C9" s="180" t="s">
        <v>62</v>
      </c>
      <c r="D9" s="174" t="s">
        <v>63</v>
      </c>
      <c r="E9" s="174" t="s">
        <v>131</v>
      </c>
      <c r="F9" s="174" t="s">
        <v>64</v>
      </c>
      <c r="G9" s="174" t="s">
        <v>65</v>
      </c>
      <c r="H9" s="177"/>
      <c r="I9" s="16"/>
    </row>
    <row r="10" spans="1:9" ht="60" customHeight="1">
      <c r="A10" s="175"/>
      <c r="B10" s="175"/>
      <c r="C10" s="181"/>
      <c r="D10" s="175"/>
      <c r="E10" s="176"/>
      <c r="F10" s="176"/>
      <c r="G10" s="176"/>
      <c r="H10" s="176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152">
        <v>0</v>
      </c>
      <c r="C12" s="152">
        <v>0</v>
      </c>
      <c r="D12" s="152"/>
      <c r="E12" s="152"/>
      <c r="F12" s="152">
        <v>0</v>
      </c>
      <c r="G12" s="152">
        <v>0</v>
      </c>
      <c r="H12" s="152">
        <f>B12+C12+F12-G12</f>
        <v>0</v>
      </c>
      <c r="I12" s="59"/>
    </row>
    <row r="13" spans="1:8" s="72" customFormat="1" ht="15.75" customHeight="1">
      <c r="A13" s="73" t="s">
        <v>104</v>
      </c>
      <c r="B13" s="152">
        <v>0</v>
      </c>
      <c r="C13" s="152">
        <v>0</v>
      </c>
      <c r="D13" s="152"/>
      <c r="E13" s="152"/>
      <c r="F13" s="152">
        <v>0</v>
      </c>
      <c r="G13" s="152">
        <v>0</v>
      </c>
      <c r="H13" s="152">
        <f>B13+C13+F13-G13</f>
        <v>0</v>
      </c>
    </row>
    <row r="14" spans="1:9" s="72" customFormat="1" ht="14.25" customHeight="1">
      <c r="A14" s="73" t="s">
        <v>66</v>
      </c>
      <c r="B14" s="74">
        <v>47422535</v>
      </c>
      <c r="C14" s="74">
        <v>354621</v>
      </c>
      <c r="D14" s="74"/>
      <c r="E14" s="74"/>
      <c r="F14" s="74">
        <v>481349</v>
      </c>
      <c r="G14" s="74"/>
      <c r="H14" s="74">
        <f>B14+C14+F14-G14</f>
        <v>48258505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-11247465</v>
      </c>
      <c r="C19" s="79">
        <f>C20-C21</f>
        <v>-307705</v>
      </c>
      <c r="D19" s="76"/>
      <c r="E19" s="76"/>
      <c r="F19" s="76"/>
      <c r="G19" s="76"/>
      <c r="H19" s="79">
        <f>B19+C19</f>
        <v>-11555170</v>
      </c>
      <c r="I19" s="16"/>
    </row>
    <row r="20" spans="1:9" ht="15">
      <c r="A20" s="77" t="s">
        <v>132</v>
      </c>
      <c r="B20" s="76">
        <v>139354838</v>
      </c>
      <c r="C20" s="76">
        <v>3598176</v>
      </c>
      <c r="D20" s="76"/>
      <c r="E20" s="76"/>
      <c r="F20" s="76"/>
      <c r="G20" s="76"/>
      <c r="H20" s="76">
        <f>B20+C20</f>
        <v>142953014</v>
      </c>
      <c r="I20" s="16"/>
    </row>
    <row r="21" spans="1:9" ht="15">
      <c r="A21" s="77" t="s">
        <v>133</v>
      </c>
      <c r="B21" s="76">
        <v>150602303</v>
      </c>
      <c r="C21" s="76">
        <v>3905881</v>
      </c>
      <c r="D21" s="76"/>
      <c r="E21" s="76"/>
      <c r="F21" s="76"/>
      <c r="G21" s="76"/>
      <c r="H21" s="76">
        <f>B21+C21</f>
        <v>154508184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644833</v>
      </c>
      <c r="G22" s="79"/>
      <c r="H22" s="79">
        <f>F22-G22</f>
        <v>644833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36175070</v>
      </c>
      <c r="C34" s="81">
        <f>C14+C19</f>
        <v>46916</v>
      </c>
      <c r="D34" s="81"/>
      <c r="E34" s="81"/>
      <c r="F34" s="81">
        <f>F14+F22</f>
        <v>1126182</v>
      </c>
      <c r="G34" s="81"/>
      <c r="H34" s="79">
        <f>SUM(B34,C34,F34)</f>
        <v>37348168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36175070</v>
      </c>
      <c r="C36" s="81">
        <f>C34</f>
        <v>46916</v>
      </c>
      <c r="D36" s="81"/>
      <c r="E36" s="81"/>
      <c r="F36" s="81">
        <f>F34</f>
        <v>1126182</v>
      </c>
      <c r="G36" s="81"/>
      <c r="H36" s="79">
        <f>H34</f>
        <v>37348168</v>
      </c>
      <c r="I36" s="16"/>
      <c r="K36" s="83"/>
    </row>
    <row r="37" ht="15">
      <c r="I37" s="16"/>
    </row>
    <row r="38" spans="1:9" ht="15">
      <c r="A38" s="114" t="s">
        <v>198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2015-03-24T14:28:03Z</dcterms:modified>
  <cp:category/>
  <cp:version/>
  <cp:contentType/>
  <cp:contentStatus/>
</cp:coreProperties>
</file>